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heven\Desktop\CTR Temp\"/>
    </mc:Choice>
  </mc:AlternateContent>
  <bookViews>
    <workbookView xWindow="0" yWindow="0" windowWidth="15210" windowHeight="13290" tabRatio="918" firstSheet="3" activeTab="8"/>
  </bookViews>
  <sheets>
    <sheet name="Jury" sheetId="10" r:id="rId1"/>
    <sheet name="Bordereaux Délivrance 1" sheetId="9" r:id="rId2"/>
    <sheet name="Bordereau Notes n°1a" sheetId="7" r:id="rId3"/>
    <sheet name="Bordereau Notes n°1b" sheetId="8" r:id="rId4"/>
    <sheet name="Bordereau Reception n°1" sheetId="19" r:id="rId5"/>
    <sheet name="Bordereaux Délivrance 2" sheetId="15" r:id="rId6"/>
    <sheet name="Bordereau Notes n°2a" sheetId="16" r:id="rId7"/>
    <sheet name="Bordereau Notes n°2b" sheetId="17" r:id="rId8"/>
    <sheet name="Bordereau Reception N°2" sheetId="20" r:id="rId9"/>
  </sheets>
  <definedNames>
    <definedName name="_xlnm.Print_Area" localSheetId="2">'Bordereau Notes n°1a'!$A$1:$R$25</definedName>
    <definedName name="_xlnm.Print_Area" localSheetId="3">'Bordereau Notes n°1b'!$A$1:$R$25</definedName>
    <definedName name="_xlnm.Print_Area" localSheetId="6">'Bordereau Notes n°2a'!$A$1:$R$25</definedName>
    <definedName name="_xlnm.Print_Area" localSheetId="7">'Bordereau Notes n°2b'!$A$1:$R$25</definedName>
    <definedName name="_xlnm.Print_Area" localSheetId="1">'Bordereaux Délivrance 1'!$A$1:$K$42</definedName>
    <definedName name="_xlnm.Print_Area" localSheetId="5">'Bordereaux Délivrance 2'!$A$1:$K$42</definedName>
  </definedNames>
  <calcPr calcId="152511"/>
</workbook>
</file>

<file path=xl/calcChain.xml><?xml version="1.0" encoding="utf-8"?>
<calcChain xmlns="http://schemas.openxmlformats.org/spreadsheetml/2006/main">
  <c r="K39" i="20" l="1"/>
  <c r="H39" i="20"/>
  <c r="D33" i="20"/>
  <c r="B14" i="20"/>
  <c r="B15" i="20"/>
  <c r="B16" i="20"/>
  <c r="B17" i="20"/>
  <c r="B18" i="20"/>
  <c r="B19" i="20"/>
  <c r="B20" i="20"/>
  <c r="B21" i="20"/>
  <c r="B22" i="20"/>
  <c r="B23" i="20"/>
  <c r="A23" i="20" s="1"/>
  <c r="B24" i="20"/>
  <c r="B25" i="20"/>
  <c r="B26" i="20"/>
  <c r="A26" i="20" s="1"/>
  <c r="B27" i="20"/>
  <c r="B28" i="20"/>
  <c r="B29" i="20"/>
  <c r="E9" i="20"/>
  <c r="I8" i="20"/>
  <c r="E8" i="20"/>
  <c r="J6" i="20"/>
  <c r="K39" i="19"/>
  <c r="H39" i="19"/>
  <c r="D33" i="19"/>
  <c r="B14" i="19"/>
  <c r="B15" i="19"/>
  <c r="A14" i="19" s="1"/>
  <c r="B16" i="19"/>
  <c r="B17" i="19"/>
  <c r="B18" i="19"/>
  <c r="B19" i="19"/>
  <c r="B20" i="19"/>
  <c r="B21" i="19"/>
  <c r="A21" i="19" s="1"/>
  <c r="B22" i="19"/>
  <c r="A22" i="19" s="1"/>
  <c r="B23" i="19"/>
  <c r="A23" i="19" s="1"/>
  <c r="B24" i="19"/>
  <c r="B25" i="19"/>
  <c r="A25" i="19" s="1"/>
  <c r="B26" i="19"/>
  <c r="B27" i="19"/>
  <c r="B28" i="19"/>
  <c r="B29" i="19"/>
  <c r="A29" i="19" s="1"/>
  <c r="A18" i="19"/>
  <c r="E9" i="19"/>
  <c r="I8" i="19"/>
  <c r="E8" i="19"/>
  <c r="J6" i="19"/>
  <c r="R14" i="17"/>
  <c r="R17" i="17" s="1"/>
  <c r="P14" i="17"/>
  <c r="O6" i="17" s="1"/>
  <c r="L28" i="15" s="1"/>
  <c r="P17" i="17"/>
  <c r="N14" i="17"/>
  <c r="L14" i="17"/>
  <c r="K6" i="17" s="1"/>
  <c r="L26" i="15" s="1"/>
  <c r="L17" i="17"/>
  <c r="J14" i="17"/>
  <c r="J17" i="17" s="1"/>
  <c r="H14" i="17"/>
  <c r="G6" i="17" s="1"/>
  <c r="H17" i="17"/>
  <c r="F14" i="17"/>
  <c r="F17" i="17" s="1"/>
  <c r="C13" i="17"/>
  <c r="D14" i="17"/>
  <c r="D12" i="17"/>
  <c r="D9" i="17"/>
  <c r="D11" i="17"/>
  <c r="D13" i="17" s="1"/>
  <c r="D16" i="17" s="1"/>
  <c r="D15" i="17"/>
  <c r="D17" i="17"/>
  <c r="R14" i="16"/>
  <c r="P14" i="16"/>
  <c r="P17" i="16"/>
  <c r="N14" i="16"/>
  <c r="M6" i="16" s="1"/>
  <c r="L19" i="15" s="1"/>
  <c r="N17" i="16"/>
  <c r="L14" i="16"/>
  <c r="L17" i="16"/>
  <c r="J14" i="16"/>
  <c r="J17" i="16" s="1"/>
  <c r="H14" i="16"/>
  <c r="H17" i="16"/>
  <c r="F14" i="16"/>
  <c r="F17" i="16"/>
  <c r="D14" i="16"/>
  <c r="D17" i="16"/>
  <c r="C13" i="16"/>
  <c r="D15" i="16"/>
  <c r="D12" i="16"/>
  <c r="D11" i="16"/>
  <c r="D9" i="16"/>
  <c r="D13" i="16"/>
  <c r="D16" i="16" s="1"/>
  <c r="R14" i="8"/>
  <c r="P14" i="8"/>
  <c r="P17" i="8"/>
  <c r="N14" i="8"/>
  <c r="M6" i="8" s="1"/>
  <c r="L27" i="9" s="1"/>
  <c r="L14" i="8"/>
  <c r="L17" i="8" s="1"/>
  <c r="J14" i="8"/>
  <c r="I6" i="8" s="1"/>
  <c r="L25" i="9" s="1"/>
  <c r="J17" i="8"/>
  <c r="H14" i="8"/>
  <c r="H17" i="8"/>
  <c r="F14" i="8"/>
  <c r="E6" i="8" s="1"/>
  <c r="L23" i="9" s="1"/>
  <c r="F17" i="8"/>
  <c r="D14" i="8"/>
  <c r="D17" i="8" s="1"/>
  <c r="R14" i="7"/>
  <c r="Q6" i="7" s="1"/>
  <c r="L21" i="9" s="1"/>
  <c r="R17" i="7"/>
  <c r="P14" i="7"/>
  <c r="P17" i="7"/>
  <c r="N14" i="7"/>
  <c r="M6" i="7" s="1"/>
  <c r="L19" i="9" s="1"/>
  <c r="N17" i="7"/>
  <c r="L14" i="7"/>
  <c r="L17" i="7" s="1"/>
  <c r="J14" i="7"/>
  <c r="J17" i="7"/>
  <c r="H14" i="7"/>
  <c r="H17" i="7"/>
  <c r="F14" i="7"/>
  <c r="E6" i="7" s="1"/>
  <c r="F17" i="7"/>
  <c r="C13" i="7"/>
  <c r="D14" i="7"/>
  <c r="D12" i="7"/>
  <c r="D9" i="7"/>
  <c r="D13" i="7" s="1"/>
  <c r="D11" i="7"/>
  <c r="D15" i="7"/>
  <c r="D17" i="7"/>
  <c r="Q24" i="17"/>
  <c r="O24" i="17"/>
  <c r="M24" i="17"/>
  <c r="K24" i="17"/>
  <c r="I24" i="17"/>
  <c r="G24" i="17"/>
  <c r="E24" i="17"/>
  <c r="C24" i="17"/>
  <c r="Q20" i="17"/>
  <c r="O20" i="17"/>
  <c r="M20" i="17"/>
  <c r="K20" i="17"/>
  <c r="I20" i="17"/>
  <c r="G20" i="17"/>
  <c r="E20" i="17"/>
  <c r="C20" i="17"/>
  <c r="N9" i="17"/>
  <c r="N11" i="17"/>
  <c r="N13" i="17" s="1"/>
  <c r="N16" i="17" s="1"/>
  <c r="N12" i="17"/>
  <c r="N15" i="17"/>
  <c r="L9" i="17"/>
  <c r="L13" i="17" s="1"/>
  <c r="L11" i="17"/>
  <c r="L12" i="17"/>
  <c r="L15" i="17"/>
  <c r="R15" i="17"/>
  <c r="P15" i="17"/>
  <c r="J15" i="17"/>
  <c r="H15" i="17"/>
  <c r="F15" i="17"/>
  <c r="Q13" i="17"/>
  <c r="P9" i="17"/>
  <c r="P11" i="17"/>
  <c r="P12" i="17"/>
  <c r="P13" i="17"/>
  <c r="P16" i="17"/>
  <c r="O13" i="17"/>
  <c r="M13" i="17"/>
  <c r="K13" i="17"/>
  <c r="I13" i="17"/>
  <c r="H9" i="17"/>
  <c r="H11" i="17"/>
  <c r="H12" i="17"/>
  <c r="H13" i="17"/>
  <c r="H16" i="17" s="1"/>
  <c r="G13" i="17"/>
  <c r="E13" i="17"/>
  <c r="R12" i="17"/>
  <c r="J12" i="17"/>
  <c r="F12" i="17"/>
  <c r="R11" i="17"/>
  <c r="R13" i="17" s="1"/>
  <c r="R16" i="17" s="1"/>
  <c r="J11" i="17"/>
  <c r="J13" i="17" s="1"/>
  <c r="J16" i="17" s="1"/>
  <c r="F11" i="17"/>
  <c r="R9" i="17"/>
  <c r="J9" i="17"/>
  <c r="F9" i="17"/>
  <c r="F13" i="17"/>
  <c r="F16" i="17" s="1"/>
  <c r="Q6" i="17"/>
  <c r="I6" i="17"/>
  <c r="L25" i="15" s="1"/>
  <c r="C6" i="17"/>
  <c r="L22" i="15" s="1"/>
  <c r="Q5" i="17"/>
  <c r="O5" i="17"/>
  <c r="M5" i="17"/>
  <c r="K5" i="17"/>
  <c r="I5" i="17"/>
  <c r="G5" i="17"/>
  <c r="E5" i="17"/>
  <c r="C5" i="17"/>
  <c r="G3" i="17"/>
  <c r="H2" i="17"/>
  <c r="H1" i="17"/>
  <c r="Q24" i="16"/>
  <c r="O24" i="16"/>
  <c r="M24" i="16"/>
  <c r="K24" i="16"/>
  <c r="I24" i="16"/>
  <c r="G24" i="16"/>
  <c r="E24" i="16"/>
  <c r="C24" i="16"/>
  <c r="Q20" i="16"/>
  <c r="O20" i="16"/>
  <c r="M20" i="16"/>
  <c r="K20" i="16"/>
  <c r="I20" i="16"/>
  <c r="G20" i="16"/>
  <c r="E20" i="16"/>
  <c r="C20" i="16"/>
  <c r="L9" i="16"/>
  <c r="L13" i="16" s="1"/>
  <c r="L16" i="16" s="1"/>
  <c r="L11" i="16"/>
  <c r="L12" i="16"/>
  <c r="L15" i="16"/>
  <c r="R15" i="16"/>
  <c r="R16" i="16" s="1"/>
  <c r="P15" i="16"/>
  <c r="N15" i="16"/>
  <c r="J15" i="16"/>
  <c r="H15" i="16"/>
  <c r="F15" i="16"/>
  <c r="E13" i="16"/>
  <c r="Q13" i="16"/>
  <c r="O13" i="16"/>
  <c r="N9" i="16"/>
  <c r="N13" i="16" s="1"/>
  <c r="N11" i="16"/>
  <c r="N12" i="16"/>
  <c r="N16" i="16"/>
  <c r="M13" i="16"/>
  <c r="K13" i="16"/>
  <c r="J9" i="16"/>
  <c r="J11" i="16"/>
  <c r="J12" i="16"/>
  <c r="I13" i="16"/>
  <c r="G13" i="16"/>
  <c r="F9" i="16"/>
  <c r="F11" i="16"/>
  <c r="F12" i="16"/>
  <c r="F13" i="16"/>
  <c r="R12" i="16"/>
  <c r="P12" i="16"/>
  <c r="H12" i="16"/>
  <c r="R11" i="16"/>
  <c r="P11" i="16"/>
  <c r="H11" i="16"/>
  <c r="H13" i="16" s="1"/>
  <c r="H16" i="16" s="1"/>
  <c r="R9" i="16"/>
  <c r="R13" i="16" s="1"/>
  <c r="P9" i="16"/>
  <c r="H9" i="16"/>
  <c r="O6" i="16"/>
  <c r="K6" i="16"/>
  <c r="L18" i="15"/>
  <c r="G6" i="16"/>
  <c r="E6" i="16"/>
  <c r="L15" i="15" s="1"/>
  <c r="C6" i="16"/>
  <c r="L14" i="15" s="1"/>
  <c r="Q5" i="16"/>
  <c r="O5" i="16"/>
  <c r="M5" i="16"/>
  <c r="K5" i="16"/>
  <c r="I5" i="16"/>
  <c r="G5" i="16"/>
  <c r="E5" i="16"/>
  <c r="C5" i="16"/>
  <c r="G3" i="16"/>
  <c r="H2" i="16"/>
  <c r="H1" i="16"/>
  <c r="I39" i="15"/>
  <c r="F39" i="15"/>
  <c r="B33" i="15"/>
  <c r="L29" i="15"/>
  <c r="L24" i="15"/>
  <c r="L20" i="15"/>
  <c r="L16" i="15"/>
  <c r="C9" i="15"/>
  <c r="G8" i="15"/>
  <c r="C8" i="15"/>
  <c r="H6" i="15"/>
  <c r="O6" i="8"/>
  <c r="L28" i="9"/>
  <c r="G13" i="8"/>
  <c r="H15" i="8"/>
  <c r="H12" i="8"/>
  <c r="H11" i="8"/>
  <c r="H9" i="8"/>
  <c r="H13" i="8" s="1"/>
  <c r="H16" i="8" s="1"/>
  <c r="G6" i="8"/>
  <c r="L24" i="9"/>
  <c r="C13" i="8"/>
  <c r="C6" i="8"/>
  <c r="L22" i="9"/>
  <c r="O6" i="7"/>
  <c r="L20" i="9"/>
  <c r="K6" i="7"/>
  <c r="L18" i="9" s="1"/>
  <c r="I6" i="7"/>
  <c r="L17" i="9" s="1"/>
  <c r="G6" i="7"/>
  <c r="L16" i="9"/>
  <c r="E13" i="7"/>
  <c r="L15" i="9"/>
  <c r="C6" i="7"/>
  <c r="L14" i="9"/>
  <c r="B33" i="9"/>
  <c r="F15" i="7"/>
  <c r="F9" i="7"/>
  <c r="F13" i="7" s="1"/>
  <c r="F16" i="7" s="1"/>
  <c r="F11" i="7"/>
  <c r="F12" i="7"/>
  <c r="G3" i="8"/>
  <c r="H2" i="8"/>
  <c r="H1" i="8"/>
  <c r="G3" i="7"/>
  <c r="H2" i="7"/>
  <c r="H1" i="7"/>
  <c r="H6" i="9"/>
  <c r="G8" i="9"/>
  <c r="C9" i="9"/>
  <c r="C8" i="9"/>
  <c r="I39" i="9"/>
  <c r="F39" i="9"/>
  <c r="Q24" i="8"/>
  <c r="O24" i="8"/>
  <c r="M24" i="8"/>
  <c r="K24" i="8"/>
  <c r="I24" i="8"/>
  <c r="G24" i="8"/>
  <c r="E24" i="8"/>
  <c r="C24" i="8"/>
  <c r="Q20" i="8"/>
  <c r="O20" i="8"/>
  <c r="M20" i="8"/>
  <c r="K20" i="8"/>
  <c r="I20" i="8"/>
  <c r="G20" i="8"/>
  <c r="E20" i="8"/>
  <c r="C20" i="8"/>
  <c r="Q24" i="7"/>
  <c r="O24" i="7"/>
  <c r="M24" i="7"/>
  <c r="K24" i="7"/>
  <c r="I24" i="7"/>
  <c r="G24" i="7"/>
  <c r="E24" i="7"/>
  <c r="C24" i="7"/>
  <c r="Q20" i="7"/>
  <c r="O20" i="7"/>
  <c r="M20" i="7"/>
  <c r="K20" i="7"/>
  <c r="I20" i="7"/>
  <c r="G20" i="7"/>
  <c r="E20" i="7"/>
  <c r="C20" i="7"/>
  <c r="Q5" i="8"/>
  <c r="E5" i="8"/>
  <c r="C5" i="8"/>
  <c r="Q5" i="7"/>
  <c r="O5" i="7"/>
  <c r="M5" i="7"/>
  <c r="C5" i="7"/>
  <c r="O5" i="8"/>
  <c r="M5" i="8"/>
  <c r="K5" i="8"/>
  <c r="I5" i="8"/>
  <c r="G5" i="8"/>
  <c r="K5" i="7"/>
  <c r="I5" i="7"/>
  <c r="G5" i="7"/>
  <c r="E5" i="7"/>
  <c r="R9" i="8"/>
  <c r="R11" i="8"/>
  <c r="R12" i="8"/>
  <c r="R13" i="8"/>
  <c r="R15" i="8"/>
  <c r="P9" i="8"/>
  <c r="P11" i="8"/>
  <c r="P12" i="8"/>
  <c r="P15" i="8"/>
  <c r="N9" i="8"/>
  <c r="N13" i="8" s="1"/>
  <c r="N16" i="8" s="1"/>
  <c r="N11" i="8"/>
  <c r="N12" i="8"/>
  <c r="N15" i="8"/>
  <c r="L9" i="8"/>
  <c r="L11" i="8"/>
  <c r="L12" i="8"/>
  <c r="L15" i="8"/>
  <c r="J9" i="8"/>
  <c r="J11" i="8"/>
  <c r="J12" i="8"/>
  <c r="J13" i="8"/>
  <c r="J15" i="8"/>
  <c r="F9" i="8"/>
  <c r="F11" i="8"/>
  <c r="F12" i="8"/>
  <c r="F15" i="8"/>
  <c r="D9" i="8"/>
  <c r="D13" i="8" s="1"/>
  <c r="D16" i="8" s="1"/>
  <c r="D11" i="8"/>
  <c r="D12" i="8"/>
  <c r="D15" i="8"/>
  <c r="Q13" i="8"/>
  <c r="O13" i="8"/>
  <c r="M13" i="8"/>
  <c r="K13" i="8"/>
  <c r="I13" i="8"/>
  <c r="E13" i="8"/>
  <c r="G13" i="7"/>
  <c r="H12" i="7"/>
  <c r="H9" i="7"/>
  <c r="H11" i="7"/>
  <c r="H15" i="7"/>
  <c r="M13" i="7"/>
  <c r="Q13" i="7"/>
  <c r="O13" i="7"/>
  <c r="K13" i="7"/>
  <c r="I13" i="7"/>
  <c r="R9" i="7"/>
  <c r="R11" i="7"/>
  <c r="R12" i="7"/>
  <c r="R15" i="7"/>
  <c r="L9" i="7"/>
  <c r="L11" i="7"/>
  <c r="L12" i="7"/>
  <c r="L13" i="7"/>
  <c r="L16" i="7" s="1"/>
  <c r="L15" i="7"/>
  <c r="J9" i="7"/>
  <c r="N9" i="7"/>
  <c r="N13" i="7" s="1"/>
  <c r="P9" i="7"/>
  <c r="P11" i="7"/>
  <c r="P12" i="7"/>
  <c r="P13" i="7"/>
  <c r="P15" i="7"/>
  <c r="J11" i="7"/>
  <c r="J12" i="7"/>
  <c r="J15" i="7"/>
  <c r="N11" i="7"/>
  <c r="N12" i="7"/>
  <c r="N15" i="7"/>
  <c r="N16" i="7"/>
  <c r="A14" i="20" l="1"/>
  <c r="A18" i="20"/>
  <c r="F16" i="16"/>
  <c r="J13" i="16"/>
  <c r="J16" i="16" s="1"/>
  <c r="A22" i="20"/>
  <c r="L13" i="8"/>
  <c r="L16" i="8" s="1"/>
  <c r="J16" i="8"/>
  <c r="L16" i="17"/>
  <c r="A15" i="19"/>
  <c r="A17" i="19"/>
  <c r="R17" i="8"/>
  <c r="Q6" i="8"/>
  <c r="L29" i="9" s="1"/>
  <c r="H13" i="7"/>
  <c r="H16" i="7" s="1"/>
  <c r="A25" i="20"/>
  <c r="D16" i="7"/>
  <c r="J13" i="7"/>
  <c r="J16" i="7" s="1"/>
  <c r="A17" i="20"/>
  <c r="R13" i="7"/>
  <c r="R16" i="7" s="1"/>
  <c r="P13" i="8"/>
  <c r="P16" i="8" s="1"/>
  <c r="E6" i="17"/>
  <c r="L23" i="15" s="1"/>
  <c r="N17" i="8"/>
  <c r="M6" i="17"/>
  <c r="L27" i="15" s="1"/>
  <c r="N17" i="17"/>
  <c r="A26" i="19"/>
  <c r="A19" i="19"/>
  <c r="A27" i="19"/>
  <c r="A20" i="19"/>
  <c r="A28" i="19"/>
  <c r="A16" i="19"/>
  <c r="A24" i="19"/>
  <c r="A15" i="20"/>
  <c r="R17" i="16"/>
  <c r="Q6" i="16"/>
  <c r="L21" i="15" s="1"/>
  <c r="A19" i="20"/>
  <c r="A27" i="20"/>
  <c r="A20" i="20"/>
  <c r="A28" i="20"/>
  <c r="A21" i="20"/>
  <c r="A29" i="20"/>
  <c r="A16" i="20"/>
  <c r="A24" i="20"/>
  <c r="P16" i="7"/>
  <c r="R16" i="8"/>
  <c r="F13" i="8"/>
  <c r="F16" i="8" s="1"/>
  <c r="K6" i="8"/>
  <c r="L26" i="9" s="1"/>
  <c r="I6" i="16"/>
  <c r="L17" i="15" s="1"/>
  <c r="P13" i="16"/>
  <c r="P16" i="16" s="1"/>
  <c r="L8" i="19" l="1"/>
  <c r="L8" i="20"/>
  <c r="C25" i="20" l="1"/>
  <c r="C17" i="20"/>
  <c r="C22" i="20"/>
  <c r="C14" i="20"/>
  <c r="C27" i="20"/>
  <c r="C19" i="20"/>
  <c r="C26" i="20"/>
  <c r="C18" i="20"/>
  <c r="C21" i="20"/>
  <c r="C28" i="20"/>
  <c r="C16" i="20"/>
  <c r="C15" i="20"/>
  <c r="C29" i="20"/>
  <c r="C23" i="20"/>
  <c r="C20" i="20"/>
  <c r="C24" i="20"/>
  <c r="C25" i="19"/>
  <c r="C17" i="19"/>
  <c r="C22" i="19"/>
  <c r="C14" i="19"/>
  <c r="C26" i="19"/>
  <c r="C18" i="19"/>
  <c r="C23" i="19"/>
  <c r="C16" i="19"/>
  <c r="C24" i="19"/>
  <c r="C19" i="19"/>
  <c r="C27" i="19"/>
  <c r="C20" i="19"/>
  <c r="C29" i="19"/>
  <c r="C15" i="19"/>
  <c r="C28" i="19"/>
  <c r="C21" i="19"/>
  <c r="I16" i="19" l="1"/>
  <c r="H16" i="19"/>
  <c r="L16" i="19"/>
  <c r="D16" i="19"/>
  <c r="K16" i="19"/>
  <c r="M16" i="19"/>
  <c r="J16" i="19"/>
  <c r="G16" i="19"/>
  <c r="F16" i="19"/>
  <c r="E16" i="19"/>
  <c r="M28" i="19"/>
  <c r="E28" i="19"/>
  <c r="L28" i="19"/>
  <c r="D28" i="19"/>
  <c r="H28" i="19"/>
  <c r="J28" i="19"/>
  <c r="G28" i="19"/>
  <c r="I28" i="19"/>
  <c r="F28" i="19"/>
  <c r="K28" i="19"/>
  <c r="K18" i="19"/>
  <c r="J18" i="19"/>
  <c r="F18" i="19"/>
  <c r="E18" i="19"/>
  <c r="D18" i="19"/>
  <c r="M18" i="19"/>
  <c r="L18" i="19"/>
  <c r="I18" i="19"/>
  <c r="G18" i="19"/>
  <c r="H18" i="19"/>
  <c r="H19" i="20"/>
  <c r="G19" i="20"/>
  <c r="F19" i="20"/>
  <c r="K19" i="20"/>
  <c r="D19" i="20"/>
  <c r="M19" i="20"/>
  <c r="L19" i="20"/>
  <c r="J19" i="20"/>
  <c r="I19" i="20"/>
  <c r="E19" i="20"/>
  <c r="J29" i="19"/>
  <c r="I29" i="19"/>
  <c r="M29" i="19"/>
  <c r="E29" i="19"/>
  <c r="L29" i="19"/>
  <c r="K29" i="19"/>
  <c r="H29" i="19"/>
  <c r="G29" i="19"/>
  <c r="F29" i="19"/>
  <c r="D29" i="19"/>
  <c r="K26" i="19"/>
  <c r="J26" i="19"/>
  <c r="F26" i="19"/>
  <c r="G26" i="19"/>
  <c r="D26" i="19"/>
  <c r="E26" i="19"/>
  <c r="M26" i="19"/>
  <c r="L26" i="19"/>
  <c r="I26" i="19"/>
  <c r="H26" i="19"/>
  <c r="J29" i="20"/>
  <c r="I29" i="20"/>
  <c r="H29" i="20"/>
  <c r="M29" i="20"/>
  <c r="E29" i="20"/>
  <c r="F29" i="20"/>
  <c r="D29" i="20"/>
  <c r="L29" i="20"/>
  <c r="K29" i="20"/>
  <c r="G29" i="20"/>
  <c r="H27" i="20"/>
  <c r="G27" i="20"/>
  <c r="F27" i="20"/>
  <c r="K27" i="20"/>
  <c r="L27" i="20"/>
  <c r="E27" i="20"/>
  <c r="J27" i="20"/>
  <c r="I27" i="20"/>
  <c r="D27" i="20"/>
  <c r="M27" i="20"/>
  <c r="K18" i="20"/>
  <c r="J18" i="20"/>
  <c r="I18" i="20"/>
  <c r="F18" i="20"/>
  <c r="M18" i="20"/>
  <c r="L18" i="20"/>
  <c r="H18" i="20"/>
  <c r="G18" i="20"/>
  <c r="E18" i="20"/>
  <c r="D18" i="20"/>
  <c r="M20" i="20"/>
  <c r="E20" i="20"/>
  <c r="L20" i="20"/>
  <c r="D20" i="20"/>
  <c r="K20" i="20"/>
  <c r="H20" i="20"/>
  <c r="I20" i="20"/>
  <c r="F20" i="20"/>
  <c r="G20" i="20"/>
  <c r="J20" i="20"/>
  <c r="K26" i="20"/>
  <c r="J26" i="20"/>
  <c r="I26" i="20"/>
  <c r="F26" i="20"/>
  <c r="G26" i="20"/>
  <c r="D26" i="20"/>
  <c r="E26" i="20"/>
  <c r="M26" i="20"/>
  <c r="L26" i="20"/>
  <c r="H26" i="20"/>
  <c r="L23" i="20"/>
  <c r="D23" i="20"/>
  <c r="K23" i="20"/>
  <c r="J23" i="20"/>
  <c r="G23" i="20"/>
  <c r="H23" i="20"/>
  <c r="E23" i="20"/>
  <c r="F23" i="20"/>
  <c r="M23" i="20"/>
  <c r="I23" i="20"/>
  <c r="M20" i="19"/>
  <c r="E20" i="19"/>
  <c r="L20" i="19"/>
  <c r="D20" i="19"/>
  <c r="H20" i="19"/>
  <c r="I20" i="19"/>
  <c r="G20" i="19"/>
  <c r="F20" i="19"/>
  <c r="J20" i="19"/>
  <c r="K20" i="19"/>
  <c r="L15" i="20"/>
  <c r="D15" i="20"/>
  <c r="K15" i="20"/>
  <c r="J15" i="20"/>
  <c r="G15" i="20"/>
  <c r="I15" i="20"/>
  <c r="M15" i="20"/>
  <c r="H15" i="20"/>
  <c r="F15" i="20"/>
  <c r="E15" i="20"/>
  <c r="G22" i="19"/>
  <c r="F22" i="19"/>
  <c r="J22" i="19"/>
  <c r="L22" i="19"/>
  <c r="K22" i="19"/>
  <c r="I22" i="19"/>
  <c r="H22" i="19"/>
  <c r="E22" i="19"/>
  <c r="D22" i="19"/>
  <c r="M22" i="19"/>
  <c r="G22" i="20"/>
  <c r="F22" i="20"/>
  <c r="M22" i="20"/>
  <c r="E22" i="20"/>
  <c r="J22" i="20"/>
  <c r="L22" i="20"/>
  <c r="K22" i="20"/>
  <c r="I22" i="20"/>
  <c r="H22" i="20"/>
  <c r="D22" i="20"/>
  <c r="H19" i="19"/>
  <c r="G19" i="19"/>
  <c r="K19" i="19"/>
  <c r="F19" i="19"/>
  <c r="D19" i="19"/>
  <c r="E19" i="19"/>
  <c r="M19" i="19"/>
  <c r="L19" i="19"/>
  <c r="J19" i="19"/>
  <c r="I19" i="19"/>
  <c r="F17" i="19"/>
  <c r="M17" i="19"/>
  <c r="E17" i="19"/>
  <c r="I17" i="19"/>
  <c r="L17" i="19"/>
  <c r="K17" i="19"/>
  <c r="J17" i="19"/>
  <c r="H17" i="19"/>
  <c r="G17" i="19"/>
  <c r="D17" i="19"/>
  <c r="M28" i="20"/>
  <c r="E28" i="20"/>
  <c r="L28" i="20"/>
  <c r="D28" i="20"/>
  <c r="K28" i="20"/>
  <c r="H28" i="20"/>
  <c r="J28" i="20"/>
  <c r="I28" i="20"/>
  <c r="G28" i="20"/>
  <c r="F28" i="20"/>
  <c r="F17" i="20"/>
  <c r="M17" i="20"/>
  <c r="E17" i="20"/>
  <c r="L17" i="20"/>
  <c r="D17" i="20"/>
  <c r="I17" i="20"/>
  <c r="J17" i="20"/>
  <c r="G17" i="20"/>
  <c r="H17" i="20"/>
  <c r="K17" i="20"/>
  <c r="J21" i="19"/>
  <c r="I21" i="19"/>
  <c r="M21" i="19"/>
  <c r="E21" i="19"/>
  <c r="K21" i="19"/>
  <c r="G21" i="19"/>
  <c r="H21" i="19"/>
  <c r="F21" i="19"/>
  <c r="D21" i="19"/>
  <c r="L21" i="19"/>
  <c r="I24" i="20"/>
  <c r="H24" i="20"/>
  <c r="G24" i="20"/>
  <c r="L24" i="20"/>
  <c r="D24" i="20"/>
  <c r="M24" i="20"/>
  <c r="F24" i="20"/>
  <c r="K24" i="20"/>
  <c r="J24" i="20"/>
  <c r="E24" i="20"/>
  <c r="L23" i="19"/>
  <c r="D23" i="19"/>
  <c r="K23" i="19"/>
  <c r="G23" i="19"/>
  <c r="J23" i="19"/>
  <c r="M23" i="19"/>
  <c r="I23" i="19"/>
  <c r="H23" i="19"/>
  <c r="F23" i="19"/>
  <c r="E23" i="19"/>
  <c r="L15" i="19"/>
  <c r="D15" i="19"/>
  <c r="K15" i="19"/>
  <c r="G15" i="19"/>
  <c r="M15" i="19"/>
  <c r="J15" i="19"/>
  <c r="I15" i="19"/>
  <c r="H15" i="19"/>
  <c r="F15" i="19"/>
  <c r="E15" i="19"/>
  <c r="G14" i="19"/>
  <c r="F14" i="19"/>
  <c r="J14" i="19"/>
  <c r="K14" i="19"/>
  <c r="H14" i="19"/>
  <c r="I14" i="19"/>
  <c r="E14" i="19"/>
  <c r="D14" i="19"/>
  <c r="L14" i="19"/>
  <c r="M14" i="19"/>
  <c r="G14" i="20"/>
  <c r="F14" i="20"/>
  <c r="M14" i="20"/>
  <c r="J14" i="20"/>
  <c r="K14" i="20"/>
  <c r="H14" i="20"/>
  <c r="I14" i="20"/>
  <c r="E14" i="20"/>
  <c r="D14" i="20"/>
  <c r="L14" i="20"/>
  <c r="H27" i="19"/>
  <c r="G27" i="19"/>
  <c r="K27" i="19"/>
  <c r="I27" i="19"/>
  <c r="F27" i="19"/>
  <c r="E27" i="19"/>
  <c r="D27" i="19"/>
  <c r="M27" i="19"/>
  <c r="J27" i="19"/>
  <c r="L27" i="19"/>
  <c r="I16" i="20"/>
  <c r="H16" i="20"/>
  <c r="G16" i="20"/>
  <c r="L16" i="20"/>
  <c r="D16" i="20"/>
  <c r="E16" i="20"/>
  <c r="M16" i="20"/>
  <c r="K16" i="20"/>
  <c r="J16" i="20"/>
  <c r="F16" i="20"/>
  <c r="I24" i="19"/>
  <c r="H24" i="19"/>
  <c r="L24" i="19"/>
  <c r="D24" i="19"/>
  <c r="M24" i="19"/>
  <c r="K24" i="19"/>
  <c r="J24" i="19"/>
  <c r="G24" i="19"/>
  <c r="E24" i="19"/>
  <c r="F24" i="19"/>
  <c r="F25" i="19"/>
  <c r="M25" i="19"/>
  <c r="E25" i="19"/>
  <c r="I25" i="19"/>
  <c r="D25" i="19"/>
  <c r="L25" i="19"/>
  <c r="K25" i="19"/>
  <c r="J25" i="19"/>
  <c r="G25" i="19"/>
  <c r="H25" i="19"/>
  <c r="J21" i="20"/>
  <c r="I21" i="20"/>
  <c r="H21" i="20"/>
  <c r="M21" i="20"/>
  <c r="E21" i="20"/>
  <c r="G21" i="20"/>
  <c r="L21" i="20"/>
  <c r="K21" i="20"/>
  <c r="F21" i="20"/>
  <c r="D21" i="20"/>
  <c r="F25" i="20"/>
  <c r="M25" i="20"/>
  <c r="E25" i="20"/>
  <c r="L25" i="20"/>
  <c r="D25" i="20"/>
  <c r="I25" i="20"/>
  <c r="K25" i="20"/>
  <c r="J25" i="20"/>
  <c r="H25" i="20"/>
  <c r="G25" i="20"/>
</calcChain>
</file>

<file path=xl/sharedStrings.xml><?xml version="1.0" encoding="utf-8"?>
<sst xmlns="http://schemas.openxmlformats.org/spreadsheetml/2006/main" count="365" uniqueCount="91">
  <si>
    <t>COEF</t>
  </si>
  <si>
    <t>Note</t>
  </si>
  <si>
    <t>C</t>
  </si>
  <si>
    <t>EPPREUVES</t>
  </si>
  <si>
    <t>JURY</t>
  </si>
  <si>
    <t>Réglementation</t>
  </si>
  <si>
    <t>Mannequin</t>
  </si>
  <si>
    <t>Pédagogie pratique</t>
  </si>
  <si>
    <t>Pédagogie organisationnelle</t>
  </si>
  <si>
    <t>TOTAL GENERAL                     minimum 70 points</t>
  </si>
  <si>
    <t>Psdt Jury</t>
  </si>
  <si>
    <t>IR Délégué</t>
  </si>
  <si>
    <t>Jury 1</t>
  </si>
  <si>
    <t>Jury 2</t>
  </si>
  <si>
    <t>Jury 3</t>
  </si>
  <si>
    <t>Jury 4</t>
  </si>
  <si>
    <t>Jury 5</t>
  </si>
  <si>
    <t>Jury 6</t>
  </si>
  <si>
    <t>Jury 7</t>
  </si>
  <si>
    <t>Jury 8</t>
  </si>
  <si>
    <t>Jury 9</t>
  </si>
  <si>
    <t>Jury 10</t>
  </si>
  <si>
    <t>Jury 11</t>
  </si>
  <si>
    <t>Jury 12</t>
  </si>
  <si>
    <t>FÉDÉRATION FRANÇAISE D'ÉTUDES ET DE SPORTS SOUS-MARINS</t>
  </si>
  <si>
    <t>24, quai de Rive-Neuve - 13007 MARSEILLE - Tél. : 04 91 33 99 31</t>
  </si>
  <si>
    <t>Nom et Prénom</t>
  </si>
  <si>
    <t>Adresse complète</t>
  </si>
  <si>
    <t xml:space="preserve">Lieu : </t>
  </si>
  <si>
    <t xml:space="preserve">Date : </t>
  </si>
  <si>
    <t>Facturation Codep</t>
  </si>
  <si>
    <t>Date de naissance</t>
  </si>
  <si>
    <t>Mail</t>
  </si>
  <si>
    <t>N° du Club</t>
  </si>
  <si>
    <t>Nom du Club</t>
  </si>
  <si>
    <t>Le président du jury déclare que les participants ont subi avec succès les épreuves de cet examen devant le Jury composé de :</t>
  </si>
  <si>
    <t>Le représentant CTR certifie avoir contrôlé l'identité des intéressés figurant sur le présent bordereau</t>
  </si>
  <si>
    <t>Bordereau de délivrance INITIATEUR CLUB</t>
  </si>
  <si>
    <t>Codep/Club</t>
  </si>
  <si>
    <t>Nombre de lignes :</t>
  </si>
  <si>
    <t>N° de Licence</t>
  </si>
  <si>
    <t>A-xx</t>
  </si>
  <si>
    <t>xxxxxx</t>
  </si>
  <si>
    <t>A-03</t>
  </si>
  <si>
    <t>N° du Brevet</t>
  </si>
  <si>
    <t>XXXX xxxx</t>
  </si>
  <si>
    <t>XX/XX/XXXX</t>
  </si>
  <si>
    <t>xxxxx@xxx.fr</t>
  </si>
  <si>
    <t>Date</t>
  </si>
  <si>
    <t>Lieu</t>
  </si>
  <si>
    <t>EXAMEN INITIATEUR CLUB</t>
  </si>
  <si>
    <t>Logo Structure Organisatrice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</si>
  <si>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</si>
  <si>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</si>
  <si>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</si>
  <si>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</si>
  <si>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</si>
  <si>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</si>
  <si>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</si>
  <si>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</si>
  <si>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</si>
  <si>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</si>
  <si>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</si>
  <si>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</si>
  <si>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</si>
  <si>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</si>
  <si>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</si>
  <si>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</si>
  <si>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Signatures</t>
  </si>
  <si>
    <t>Nom Prénom &amp; Niveau d'encadremant</t>
  </si>
  <si>
    <t>Prénom, Nom &amp; Niveau d'encadrement</t>
  </si>
  <si>
    <t>xxxxx XXXXX, MFx</t>
  </si>
  <si>
    <t>Fonction</t>
  </si>
  <si>
    <t>Président du Jury</t>
  </si>
  <si>
    <t>Délégué CTR</t>
  </si>
  <si>
    <t>Jury 13</t>
  </si>
  <si>
    <t>Jury 14</t>
  </si>
  <si>
    <t>Date de l'examen</t>
  </si>
  <si>
    <t>Lieu de l'examen</t>
  </si>
  <si>
    <t>CODEP / Club</t>
  </si>
  <si>
    <t>Facturation des cartes à:</t>
  </si>
  <si>
    <t>Structure Organisatrice</t>
  </si>
  <si>
    <r>
      <t>Le Président de CTR</t>
    </r>
    <r>
      <rPr>
        <b/>
        <sz val="11"/>
        <color indexed="43"/>
        <rFont val="Arial"/>
        <family val="2"/>
      </rPr>
      <t/>
    </r>
  </si>
  <si>
    <t>Le Representant de la CTR</t>
  </si>
  <si>
    <t>Le Président du Jury</t>
  </si>
  <si>
    <t>moyenne du groupe péda : 10</t>
  </si>
  <si>
    <t>Bordereau de reception 1</t>
  </si>
  <si>
    <t>Anne-Solange DESSERTINE</t>
  </si>
  <si>
    <r>
      <t xml:space="preserve"> le Président de CTR</t>
    </r>
    <r>
      <rPr>
        <b/>
        <sz val="11"/>
        <color indexed="43"/>
        <rFont val="Arial"/>
        <family val="2"/>
      </rPr>
      <t/>
    </r>
  </si>
  <si>
    <t>EPREUVES</t>
  </si>
  <si>
    <t>Le Président de la CTR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</si>
</sst>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7"/>
      <name val="Geneva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Geneva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1"/>
      <color indexed="43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1"/>
      <name val="Arial"/>
      <family val="2"/>
    </font>
    <font>
      <b/>
      <sz val="22"/>
      <name val="Arial"/>
      <family val="2"/>
    </font>
    <font>
      <sz val="14"/>
      <color indexed="9"/>
      <name val="Arial"/>
      <family val="2"/>
    </font>
    <font>
      <b/>
      <sz val="14"/>
      <name val="Geneva"/>
    </font>
    <font>
      <b/>
      <sz val="14"/>
      <color indexed="9"/>
      <name val="Geneva"/>
    </font>
    <font>
      <sz val="14"/>
      <color indexed="9"/>
      <name val="Geneva"/>
    </font>
    <font>
      <i/>
      <sz val="18"/>
      <name val="Arial Narrow"/>
      <family val="2"/>
    </font>
    <font>
      <i/>
      <sz val="16"/>
      <name val="Arial"/>
      <family val="2"/>
    </font>
    <font>
      <i/>
      <sz val="10"/>
      <name val="Geneva"/>
    </font>
    <font>
      <b/>
      <i/>
      <sz val="11"/>
      <name val="Arial"/>
      <family val="2"/>
    </font>
    <font>
      <b/>
      <sz val="12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b/>
      <sz val="12"/>
      <color rgb="FF0070C0"/>
      <name val="Arial"/>
      <family val="2"/>
    </font>
    <font>
      <b/>
      <i/>
      <sz val="12"/>
      <color theme="0" tint="-0.3499862666707357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23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8" fillId="0" borderId="0" xfId="0" applyFont="1" applyFill="1" applyBorder="1"/>
    <xf numFmtId="0" fontId="9" fillId="0" borderId="0" xfId="0" applyFont="1" applyFill="1" applyBorder="1" applyAlignment="1">
      <alignment textRotation="90"/>
    </xf>
    <xf numFmtId="0" fontId="3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/>
    <xf numFmtId="0" fontId="0" fillId="0" borderId="2" xfId="0" applyBorder="1" applyAlignme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 applyFill="1" applyBorder="1" applyAlignment="1">
      <alignment horizontal="center"/>
    </xf>
    <xf numFmtId="0" fontId="15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16" fillId="0" borderId="0" xfId="0" applyFont="1"/>
    <xf numFmtId="0" fontId="16" fillId="0" borderId="0" xfId="0" applyFont="1" applyBorder="1"/>
    <xf numFmtId="0" fontId="16" fillId="0" borderId="0" xfId="0" applyFont="1" applyFill="1"/>
    <xf numFmtId="0" fontId="16" fillId="0" borderId="0" xfId="0" applyFont="1" applyAlignment="1">
      <alignment horizontal="right"/>
    </xf>
    <xf numFmtId="3" fontId="4" fillId="0" borderId="0" xfId="0" quotePrefix="1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wrapText="1"/>
    </xf>
    <xf numFmtId="0" fontId="35" fillId="0" borderId="0" xfId="0" applyFont="1" applyFill="1" applyBorder="1" applyAlignment="1">
      <alignment wrapText="1"/>
    </xf>
    <xf numFmtId="14" fontId="34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 textRotation="90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34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wrapText="1"/>
    </xf>
    <xf numFmtId="0" fontId="0" fillId="0" borderId="13" xfId="0" applyBorder="1"/>
    <xf numFmtId="0" fontId="34" fillId="0" borderId="13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wrapText="1"/>
    </xf>
    <xf numFmtId="0" fontId="0" fillId="0" borderId="14" xfId="0" applyBorder="1"/>
    <xf numFmtId="0" fontId="34" fillId="0" borderId="14" xfId="0" applyFont="1" applyBorder="1" applyAlignment="1">
      <alignment horizontal="center" vertical="center" wrapText="1"/>
    </xf>
    <xf numFmtId="0" fontId="35" fillId="0" borderId="14" xfId="0" applyFont="1" applyFill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15" fontId="0" fillId="4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12" fillId="0" borderId="0" xfId="0" applyFont="1"/>
    <xf numFmtId="0" fontId="26" fillId="0" borderId="22" xfId="0" applyFont="1" applyBorder="1" applyAlignment="1"/>
    <xf numFmtId="0" fontId="26" fillId="0" borderId="23" xfId="0" applyFont="1" applyBorder="1" applyAlignment="1"/>
    <xf numFmtId="0" fontId="12" fillId="0" borderId="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12" fillId="0" borderId="30" xfId="0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27" fillId="0" borderId="2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12" fillId="0" borderId="32" xfId="0" applyFont="1" applyFill="1" applyBorder="1" applyAlignment="1" applyProtection="1">
      <alignment horizontal="center"/>
      <protection locked="0"/>
    </xf>
    <xf numFmtId="0" fontId="25" fillId="0" borderId="0" xfId="0" applyFont="1"/>
    <xf numFmtId="0" fontId="11" fillId="0" borderId="4" xfId="0" applyFont="1" applyFill="1" applyBorder="1" applyAlignment="1">
      <alignment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>
      <alignment vertical="center"/>
    </xf>
    <xf numFmtId="0" fontId="12" fillId="0" borderId="3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Border="1" applyAlignment="1">
      <alignment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14" fontId="34" fillId="0" borderId="35" xfId="0" applyNumberFormat="1" applyFont="1" applyBorder="1" applyAlignment="1">
      <alignment horizontal="center" vertical="center" wrapText="1"/>
    </xf>
    <xf numFmtId="14" fontId="34" fillId="0" borderId="35" xfId="0" applyNumberFormat="1" applyFont="1" applyFill="1" applyBorder="1" applyAlignment="1">
      <alignment horizontal="center" vertical="center" wrapText="1"/>
    </xf>
    <xf numFmtId="14" fontId="34" fillId="0" borderId="36" xfId="0" applyNumberFormat="1" applyFont="1" applyFill="1" applyBorder="1" applyAlignment="1">
      <alignment horizontal="center" vertical="center" wrapText="1"/>
    </xf>
    <xf numFmtId="14" fontId="34" fillId="0" borderId="37" xfId="0" applyNumberFormat="1" applyFont="1" applyBorder="1" applyAlignment="1">
      <alignment horizontal="center" vertical="center" wrapText="1"/>
    </xf>
    <xf numFmtId="3" fontId="4" fillId="0" borderId="38" xfId="0" quotePrefix="1" applyNumberFormat="1" applyFont="1" applyBorder="1" applyAlignment="1">
      <alignment horizontal="center" vertical="center" wrapText="1"/>
    </xf>
    <xf numFmtId="0" fontId="35" fillId="0" borderId="35" xfId="0" applyFont="1" applyFill="1" applyBorder="1" applyAlignment="1">
      <alignment vertical="center" wrapText="1"/>
    </xf>
    <xf numFmtId="0" fontId="1" fillId="0" borderId="35" xfId="1" applyBorder="1" applyAlignment="1" applyProtection="1">
      <alignment vertical="center" wrapText="1"/>
    </xf>
    <xf numFmtId="0" fontId="34" fillId="0" borderId="35" xfId="0" applyFont="1" applyBorder="1" applyAlignment="1">
      <alignment vertical="center" wrapText="1"/>
    </xf>
    <xf numFmtId="0" fontId="34" fillId="0" borderId="24" xfId="0" applyFont="1" applyBorder="1" applyAlignment="1">
      <alignment horizontal="center" vertical="center"/>
    </xf>
    <xf numFmtId="3" fontId="4" fillId="0" borderId="39" xfId="0" quotePrefix="1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40" xfId="0" quotePrefix="1" applyNumberFormat="1" applyFont="1" applyBorder="1" applyAlignment="1">
      <alignment horizontal="center" vertical="center" wrapText="1"/>
    </xf>
    <xf numFmtId="0" fontId="34" fillId="0" borderId="36" xfId="0" applyFont="1" applyBorder="1" applyAlignment="1">
      <alignment vertical="center" wrapText="1"/>
    </xf>
    <xf numFmtId="0" fontId="34" fillId="0" borderId="28" xfId="0" applyFont="1" applyBorder="1" applyAlignment="1">
      <alignment horizontal="center" vertical="center"/>
    </xf>
    <xf numFmtId="3" fontId="4" fillId="0" borderId="41" xfId="0" quotePrefix="1" applyNumberFormat="1" applyFont="1" applyBorder="1" applyAlignment="1">
      <alignment horizontal="center" vertical="center" wrapText="1"/>
    </xf>
    <xf numFmtId="0" fontId="35" fillId="0" borderId="37" xfId="0" applyFont="1" applyFill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34" fillId="0" borderId="42" xfId="0" applyFont="1" applyBorder="1" applyAlignment="1">
      <alignment horizontal="center" vertical="center"/>
    </xf>
    <xf numFmtId="0" fontId="14" fillId="0" borderId="0" xfId="0" applyFont="1"/>
    <xf numFmtId="0" fontId="0" fillId="5" borderId="0" xfId="0" applyFill="1"/>
    <xf numFmtId="0" fontId="6" fillId="4" borderId="0" xfId="0" applyFont="1" applyFill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4" borderId="0" xfId="0" applyFont="1" applyFill="1" applyAlignment="1">
      <alignment horizontal="center" vertical="top"/>
    </xf>
    <xf numFmtId="0" fontId="6" fillId="4" borderId="0" xfId="0" applyFont="1" applyFill="1" applyAlignment="1">
      <alignment horizontal="center" vertical="top"/>
    </xf>
    <xf numFmtId="0" fontId="17" fillId="3" borderId="0" xfId="2" applyFont="1" applyFill="1" applyBorder="1" applyAlignment="1" applyProtection="1">
      <alignment horizontal="left" vertical="top" wrapText="1"/>
    </xf>
    <xf numFmtId="0" fontId="2" fillId="4" borderId="0" xfId="0" applyFont="1" applyFill="1" applyAlignment="1">
      <alignment horizontal="center"/>
    </xf>
    <xf numFmtId="14" fontId="2" fillId="4" borderId="0" xfId="0" applyNumberFormat="1" applyFont="1" applyFill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4" fontId="34" fillId="0" borderId="21" xfId="0" applyNumberFormat="1" applyFont="1" applyBorder="1" applyAlignment="1">
      <alignment horizontal="center" vertical="center" wrapText="1"/>
    </xf>
    <xf numFmtId="14" fontId="34" fillId="0" borderId="20" xfId="0" applyNumberFormat="1" applyFont="1" applyBorder="1" applyAlignment="1">
      <alignment horizontal="center" vertical="center" wrapText="1"/>
    </xf>
    <xf numFmtId="14" fontId="34" fillId="0" borderId="25" xfId="0" applyNumberFormat="1" applyFont="1" applyBorder="1" applyAlignment="1">
      <alignment horizontal="center" vertical="center" wrapText="1"/>
    </xf>
    <xf numFmtId="14" fontId="34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2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9" fillId="4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14" fontId="34" fillId="0" borderId="49" xfId="0" applyNumberFormat="1" applyFont="1" applyBorder="1" applyAlignment="1">
      <alignment horizontal="center" vertical="center" wrapText="1"/>
    </xf>
    <xf numFmtId="14" fontId="34" fillId="0" borderId="50" xfId="0" applyNumberFormat="1" applyFont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3" fontId="10" fillId="0" borderId="51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56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6" fillId="5" borderId="0" xfId="0" applyFont="1" applyFill="1" applyAlignment="1">
      <alignment horizontal="center" vertical="top"/>
    </xf>
    <xf numFmtId="0" fontId="29" fillId="5" borderId="0" xfId="0" applyFont="1" applyFill="1" applyAlignment="1">
      <alignment horizontal="left" vertical="top" wrapText="1"/>
    </xf>
    <xf numFmtId="0" fontId="23" fillId="5" borderId="0" xfId="0" applyFont="1" applyFill="1" applyAlignment="1">
      <alignment horizontal="center" vertical="top"/>
    </xf>
    <xf numFmtId="0" fontId="2" fillId="5" borderId="57" xfId="0" applyFont="1" applyFill="1" applyBorder="1" applyAlignment="1">
      <alignment horizontal="center"/>
    </xf>
    <xf numFmtId="0" fontId="2" fillId="5" borderId="5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9" fillId="5" borderId="5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22" fillId="5" borderId="59" xfId="0" applyFont="1" applyFill="1" applyBorder="1" applyAlignment="1">
      <alignment horizontal="center" vertical="center"/>
    </xf>
    <xf numFmtId="0" fontId="22" fillId="5" borderId="60" xfId="0" applyFont="1" applyFill="1" applyBorder="1" applyAlignment="1">
      <alignment horizontal="center" vertical="center"/>
    </xf>
    <xf numFmtId="14" fontId="2" fillId="5" borderId="27" xfId="0" applyNumberFormat="1" applyFont="1" applyFill="1" applyBorder="1" applyAlignment="1">
      <alignment horizontal="center"/>
    </xf>
    <xf numFmtId="14" fontId="2" fillId="5" borderId="26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1" fillId="5" borderId="2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4" borderId="0" xfId="0" applyFont="1" applyFill="1" applyAlignment="1">
      <alignment horizontal="center" vertical="top"/>
    </xf>
  </cellXfs>
  <cellStyles count="3">
    <cellStyle name="Hyperlink" xfId="1" builtinId="8"/>
    <cellStyle name="Normal" xfId="0" builtinId="0"/>
    <cellStyle name="Normal_Bordereau de délivrance" xfId="2"/>
  </cellStyles>
  <dxfs count="196">
    <dxf>
      <font>
        <b/>
        <i val="0"/>
        <color rgb="FF0070C0"/>
      </font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6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</xdr:row>
      <xdr:rowOff>28575</xdr:rowOff>
    </xdr:from>
    <xdr:to>
      <xdr:col>12</xdr:col>
      <xdr:colOff>352425</xdr:colOff>
      <xdr:row>15</xdr:row>
      <xdr:rowOff>9525</xdr:rowOff>
    </xdr:to>
    <xdr:sp macro="" textlink="">
      <xdr:nvSpPr>
        <xdr:cNvPr id="9290" name="ZoneTexte 2"/>
        <xdr:cNvSpPr txBox="1">
          <a:spLocks noChangeArrowheads="1"/>
        </xdr:cNvSpPr>
      </xdr:nvSpPr>
      <xdr:spPr bwMode="auto">
        <a:xfrm>
          <a:off x="5486400" y="190500"/>
          <a:ext cx="6105525" cy="2247900"/>
        </a:xfrm>
        <a:prstGeom prst="rect">
          <a:avLst/>
        </a:prstGeom>
        <a:solidFill>
          <a:srgbClr val="FFFF66"/>
        </a:solidFill>
        <a:ln w="9525">
          <a:noFill/>
          <a:miter lim="800000"/>
          <a:headEnd/>
          <a:tailEnd/>
        </a:ln>
        <a:effectLst>
          <a:outerShdw dist="38100" dir="2700000" algn="tl" rotWithShape="0">
            <a:srgbClr val="808080">
              <a:alpha val="42998"/>
            </a:srgbClr>
          </a:outerShdw>
        </a:effectLst>
      </xdr:spPr>
      <xdr:txBody>
        <a:bodyPr vertOverflow="clip" wrap="square" lIns="36576" tIns="32004" rIns="0" bIns="32004" anchor="t" upright="1"/>
        <a:lstStyle/>
        <a:p>
          <a:pPr algn="l" rtl="0">
            <a:lnSpc>
              <a:spcPts val="1600"/>
            </a:lnSpc>
            <a:defRPr sz="1000"/>
          </a:pPr>
          <a:r>
            <a:rPr lang="de-CH" sz="1400" b="1" i="1" u="none" strike="noStrike" baseline="0">
              <a:solidFill>
                <a:srgbClr val="0000FF"/>
              </a:solidFill>
              <a:latin typeface="Calibri"/>
              <a:cs typeface="Calibri"/>
            </a:rPr>
            <a:t>Avant l'examen :</a:t>
          </a:r>
        </a:p>
        <a:p>
          <a:pPr algn="l" rtl="0">
            <a:lnSpc>
              <a:spcPts val="16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- Les organisateurs doivent demander aux candidats tous les documents nécessaires.</a:t>
          </a:r>
        </a:p>
        <a:p>
          <a:pPr algn="l" rtl="0">
            <a:lnSpc>
              <a:spcPts val="15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- Le délégué CTR contrôle minutieusement la complétude des documents et la pertinence des infos saisies avant les epreuves.</a:t>
          </a:r>
        </a:p>
        <a:p>
          <a:pPr algn="l" rtl="0">
            <a:lnSpc>
              <a:spcPts val="16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•  Vérifie le nom, prenom, adresse, date de naissance, n° licence à jour.</a:t>
          </a:r>
        </a:p>
        <a:p>
          <a:pPr algn="l" rtl="0">
            <a:lnSpc>
              <a:spcPts val="16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•  Si accès à la base de données nationale, vérifier directement si diplôme enregistrée. </a:t>
          </a:r>
        </a:p>
        <a:p>
          <a:pPr algn="l" rtl="0">
            <a:lnSpc>
              <a:spcPts val="15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Après examen </a:t>
          </a:r>
        </a:p>
        <a:p>
          <a:pPr algn="l" rtl="0">
            <a:lnSpc>
              <a:spcPts val="15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- Le fichier est renvoyé sous format excel pour la saisie à la CTR et en PDF signé pour vérification et archivage.</a:t>
          </a:r>
        </a:p>
        <a:p>
          <a:pPr algn="l" rtl="0">
            <a:lnSpc>
              <a:spcPts val="1600"/>
            </a:lnSpc>
            <a:defRPr sz="1000"/>
          </a:pPr>
          <a:endParaRPr lang="de-CH" sz="1400" b="0" i="0" u="none" strike="noStrike" baseline="0">
            <a:solidFill>
              <a:srgbClr val="0000FF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4</xdr:col>
      <xdr:colOff>352425</xdr:colOff>
      <xdr:row>17</xdr:row>
      <xdr:rowOff>0</xdr:rowOff>
    </xdr:from>
    <xdr:to>
      <xdr:col>12</xdr:col>
      <xdr:colOff>361950</xdr:colOff>
      <xdr:row>36</xdr:row>
      <xdr:rowOff>161925</xdr:rowOff>
    </xdr:to>
    <xdr:sp macro="" textlink="">
      <xdr:nvSpPr>
        <xdr:cNvPr id="9291" name="ZoneTexte 2"/>
        <xdr:cNvSpPr txBox="1">
          <a:spLocks noChangeArrowheads="1"/>
        </xdr:cNvSpPr>
      </xdr:nvSpPr>
      <xdr:spPr bwMode="auto">
        <a:xfrm>
          <a:off x="5495925" y="2752725"/>
          <a:ext cx="6105525" cy="3276600"/>
        </a:xfrm>
        <a:prstGeom prst="rect">
          <a:avLst/>
        </a:prstGeom>
        <a:solidFill>
          <a:srgbClr val="FFFF66"/>
        </a:solidFill>
        <a:ln w="9525">
          <a:noFill/>
          <a:miter lim="800000"/>
          <a:headEnd/>
          <a:tailEnd/>
        </a:ln>
        <a:effectLst>
          <a:outerShdw dist="38100" dir="2700000" algn="tl" rotWithShape="0">
            <a:srgbClr val="808080">
              <a:alpha val="42998"/>
            </a:srgbClr>
          </a:outerShdw>
        </a:effectLst>
      </xdr:spPr>
      <xdr:txBody>
        <a:bodyPr vertOverflow="clip" wrap="square" lIns="36576" tIns="32004" rIns="0" bIns="32004" anchor="t" upright="1"/>
        <a:lstStyle/>
        <a:p>
          <a:pPr algn="l" rtl="0">
            <a:lnSpc>
              <a:spcPts val="1400"/>
            </a:lnSpc>
            <a:defRPr sz="1000"/>
          </a:pPr>
          <a:r>
            <a:rPr lang="de-CH" sz="1400" b="1" i="1" u="none" strike="noStrike" baseline="0">
              <a:solidFill>
                <a:srgbClr val="0000FF"/>
              </a:solidFill>
              <a:latin typeface="Calibri"/>
              <a:cs typeface="Calibri"/>
            </a:rPr>
            <a:t>Bordereaux de notes des examens Initiateurs.</a:t>
          </a:r>
        </a:p>
        <a:p>
          <a:pPr algn="l" rtl="0">
            <a:lnSpc>
              <a:spcPts val="14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- Veuillez renseigner les cellules jaunes de la page Jury:</a:t>
          </a:r>
        </a:p>
        <a:p>
          <a:pPr algn="l" rtl="0">
            <a:lnSpc>
              <a:spcPts val="14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	•Les cellules D12 à D16 seront automatiquement reportées sur les pages suivantes</a:t>
          </a:r>
        </a:p>
        <a:p>
          <a:pPr algn="l" rtl="0">
            <a:lnSpc>
              <a:spcPts val="14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	•Le numéro de licence est réparti sur deux colonnes. La première renseigne l’année de la première licence et la seconde est le numéro à 6 chiffres de la licence FFESSM. </a:t>
          </a:r>
          <a:r>
            <a:rPr lang="de-CH" sz="1400" b="0" i="1" u="none" strike="noStrike" baseline="0">
              <a:solidFill>
                <a:srgbClr val="0000FF"/>
              </a:solidFill>
              <a:latin typeface="Calibri"/>
              <a:cs typeface="Calibri"/>
            </a:rPr>
            <a:t>(aide à la saisie sur la base nationale qui n'accepte que les 6 chiffres)</a:t>
          </a:r>
        </a:p>
        <a:p>
          <a:pPr algn="l" rtl="0">
            <a:lnSpc>
              <a:spcPts val="14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- Veuillez renseigner les Prénoms, NOMs et Niveau d’encadrements des membres du jury. Ces informations sont automatiquement reportées sur les pages suivante.</a:t>
          </a:r>
        </a:p>
        <a:p>
          <a:pPr algn="l" rtl="0">
            <a:lnSpc>
              <a:spcPts val="14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- Veuillez renseigner sur la page Bordereaux Délivrance 1, 2, les informations relatives aux candidats. Les informations utiles sont automatiquement reportées sur les bordereaux de notes.</a:t>
          </a:r>
        </a:p>
        <a:p>
          <a:pPr algn="l" rtl="0">
            <a:lnSpc>
              <a:spcPts val="13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- Sur les Bordereaux de Notes, 1a 1b et 2a 2b uniquement les notes sont à saisir. (cellules jaunes)</a:t>
          </a:r>
        </a:p>
        <a:p>
          <a:pPr algn="l" rtl="0">
            <a:lnSpc>
              <a:spcPts val="14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- En cas d’échec d’un candidat, indiquez « Echec » en lieu et place du numéro de brevet.</a:t>
          </a:r>
        </a:p>
        <a:p>
          <a:pPr algn="l" rtl="0">
            <a:lnSpc>
              <a:spcPts val="13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- Les notes des candidats ne doivent pas conporter de virgule.</a:t>
          </a:r>
        </a:p>
        <a:p>
          <a:pPr algn="l" rtl="0">
            <a:lnSpc>
              <a:spcPts val="1300"/>
            </a:lnSpc>
            <a:defRPr sz="1000"/>
          </a:pPr>
          <a:r>
            <a:rPr lang="de-CH" sz="1400" b="0" i="0" u="none" strike="noStrike" baseline="0">
              <a:solidFill>
                <a:srgbClr val="0000FF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66675</xdr:rowOff>
    </xdr:from>
    <xdr:to>
      <xdr:col>3</xdr:col>
      <xdr:colOff>1866900</xdr:colOff>
      <xdr:row>10</xdr:row>
      <xdr:rowOff>133350</xdr:rowOff>
    </xdr:to>
    <xdr:pic>
      <xdr:nvPicPr>
        <xdr:cNvPr id="9303" name="Image 4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66675"/>
          <a:ext cx="401002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501" name="Image 17" descr="FFESSM_RABA_CTR_PSL_2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2447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4</xdr:col>
      <xdr:colOff>1228725</xdr:colOff>
      <xdr:row>6</xdr:row>
      <xdr:rowOff>19050</xdr:rowOff>
    </xdr:to>
    <xdr:pic>
      <xdr:nvPicPr>
        <xdr:cNvPr id="7502" name="Image 3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76200"/>
          <a:ext cx="35052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6</xdr:col>
      <xdr:colOff>0</xdr:colOff>
      <xdr:row>14</xdr:row>
      <xdr:rowOff>28575</xdr:rowOff>
    </xdr:to>
    <xdr:sp macro="" textlink="">
      <xdr:nvSpPr>
        <xdr:cNvPr id="1538" name="Line 1"/>
        <xdr:cNvSpPr>
          <a:spLocks noChangeShapeType="1"/>
        </xdr:cNvSpPr>
      </xdr:nvSpPr>
      <xdr:spPr bwMode="auto">
        <a:xfrm>
          <a:off x="5581650" y="3886200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14</xdr:row>
      <xdr:rowOff>28575</xdr:rowOff>
    </xdr:to>
    <xdr:sp macro="" textlink="">
      <xdr:nvSpPr>
        <xdr:cNvPr id="1539" name="Line 2"/>
        <xdr:cNvSpPr>
          <a:spLocks noChangeShapeType="1"/>
        </xdr:cNvSpPr>
      </xdr:nvSpPr>
      <xdr:spPr bwMode="auto">
        <a:xfrm>
          <a:off x="13468350" y="3886200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295275</xdr:colOff>
      <xdr:row>0</xdr:row>
      <xdr:rowOff>85725</xdr:rowOff>
    </xdr:from>
    <xdr:to>
      <xdr:col>3</xdr:col>
      <xdr:colOff>171450</xdr:colOff>
      <xdr:row>2</xdr:row>
      <xdr:rowOff>495300</xdr:rowOff>
    </xdr:to>
    <xdr:pic>
      <xdr:nvPicPr>
        <xdr:cNvPr id="1540" name="Image 4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85725"/>
          <a:ext cx="34861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0</xdr:rowOff>
    </xdr:from>
    <xdr:to>
      <xdr:col>6</xdr:col>
      <xdr:colOff>0</xdr:colOff>
      <xdr:row>15</xdr:row>
      <xdr:rowOff>28575</xdr:rowOff>
    </xdr:to>
    <xdr:sp macro="" textlink="">
      <xdr:nvSpPr>
        <xdr:cNvPr id="6938" name="Line 1"/>
        <xdr:cNvSpPr>
          <a:spLocks noChangeShapeType="1"/>
        </xdr:cNvSpPr>
      </xdr:nvSpPr>
      <xdr:spPr bwMode="auto">
        <a:xfrm>
          <a:off x="5581650" y="418147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15</xdr:row>
      <xdr:rowOff>28575</xdr:rowOff>
    </xdr:to>
    <xdr:sp macro="" textlink="">
      <xdr:nvSpPr>
        <xdr:cNvPr id="6939" name="Line 2"/>
        <xdr:cNvSpPr>
          <a:spLocks noChangeShapeType="1"/>
        </xdr:cNvSpPr>
      </xdr:nvSpPr>
      <xdr:spPr bwMode="auto">
        <a:xfrm>
          <a:off x="13468350" y="418147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15</xdr:row>
      <xdr:rowOff>28575</xdr:rowOff>
    </xdr:to>
    <xdr:sp macro="" textlink="">
      <xdr:nvSpPr>
        <xdr:cNvPr id="6940" name="Line 3"/>
        <xdr:cNvSpPr>
          <a:spLocks noChangeShapeType="1"/>
        </xdr:cNvSpPr>
      </xdr:nvSpPr>
      <xdr:spPr bwMode="auto">
        <a:xfrm>
          <a:off x="22612350" y="418147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14</xdr:row>
      <xdr:rowOff>28575</xdr:rowOff>
    </xdr:to>
    <xdr:sp macro="" textlink="">
      <xdr:nvSpPr>
        <xdr:cNvPr id="6941" name="Line 1"/>
        <xdr:cNvSpPr>
          <a:spLocks noChangeShapeType="1"/>
        </xdr:cNvSpPr>
      </xdr:nvSpPr>
      <xdr:spPr bwMode="auto">
        <a:xfrm>
          <a:off x="5581650" y="389572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14</xdr:row>
      <xdr:rowOff>28575</xdr:rowOff>
    </xdr:to>
    <xdr:sp macro="" textlink="">
      <xdr:nvSpPr>
        <xdr:cNvPr id="6942" name="Line 2"/>
        <xdr:cNvSpPr>
          <a:spLocks noChangeShapeType="1"/>
        </xdr:cNvSpPr>
      </xdr:nvSpPr>
      <xdr:spPr bwMode="auto">
        <a:xfrm>
          <a:off x="13468350" y="389572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342900</xdr:colOff>
      <xdr:row>0</xdr:row>
      <xdr:rowOff>104775</xdr:rowOff>
    </xdr:from>
    <xdr:to>
      <xdr:col>3</xdr:col>
      <xdr:colOff>228600</xdr:colOff>
      <xdr:row>2</xdr:row>
      <xdr:rowOff>514350</xdr:rowOff>
    </xdr:to>
    <xdr:pic>
      <xdr:nvPicPr>
        <xdr:cNvPr id="6943" name="Image 7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04775"/>
          <a:ext cx="34956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104775</xdr:rowOff>
    </xdr:from>
    <xdr:to>
      <xdr:col>6</xdr:col>
      <xdr:colOff>1362075</xdr:colOff>
      <xdr:row>6</xdr:row>
      <xdr:rowOff>38100</xdr:rowOff>
    </xdr:to>
    <xdr:pic>
      <xdr:nvPicPr>
        <xdr:cNvPr id="2" name="Image 2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04775"/>
          <a:ext cx="35052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14377" name="Image 17" descr="FFESSM_RABA_CTR_PSL_2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2447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4</xdr:col>
      <xdr:colOff>1209675</xdr:colOff>
      <xdr:row>6</xdr:row>
      <xdr:rowOff>85725</xdr:rowOff>
    </xdr:to>
    <xdr:pic>
      <xdr:nvPicPr>
        <xdr:cNvPr id="14378" name="Image 3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52400"/>
          <a:ext cx="35052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6</xdr:col>
      <xdr:colOff>0</xdr:colOff>
      <xdr:row>14</xdr:row>
      <xdr:rowOff>28575</xdr:rowOff>
    </xdr:to>
    <xdr:sp macro="" textlink="">
      <xdr:nvSpPr>
        <xdr:cNvPr id="15421" name="Line 1"/>
        <xdr:cNvSpPr>
          <a:spLocks noChangeShapeType="1"/>
        </xdr:cNvSpPr>
      </xdr:nvSpPr>
      <xdr:spPr bwMode="auto">
        <a:xfrm>
          <a:off x="5581650" y="3886200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14</xdr:row>
      <xdr:rowOff>28575</xdr:rowOff>
    </xdr:to>
    <xdr:sp macro="" textlink="">
      <xdr:nvSpPr>
        <xdr:cNvPr id="15422" name="Line 2"/>
        <xdr:cNvSpPr>
          <a:spLocks noChangeShapeType="1"/>
        </xdr:cNvSpPr>
      </xdr:nvSpPr>
      <xdr:spPr bwMode="auto">
        <a:xfrm>
          <a:off x="13468350" y="3886200"/>
          <a:ext cx="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390525</xdr:colOff>
      <xdr:row>0</xdr:row>
      <xdr:rowOff>38100</xdr:rowOff>
    </xdr:from>
    <xdr:to>
      <xdr:col>3</xdr:col>
      <xdr:colOff>276225</xdr:colOff>
      <xdr:row>2</xdr:row>
      <xdr:rowOff>447675</xdr:rowOff>
    </xdr:to>
    <xdr:pic>
      <xdr:nvPicPr>
        <xdr:cNvPr id="15423" name="Image 4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38100"/>
          <a:ext cx="349567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0</xdr:rowOff>
    </xdr:from>
    <xdr:to>
      <xdr:col>6</xdr:col>
      <xdr:colOff>0</xdr:colOff>
      <xdr:row>15</xdr:row>
      <xdr:rowOff>28575</xdr:rowOff>
    </xdr:to>
    <xdr:sp macro="" textlink="">
      <xdr:nvSpPr>
        <xdr:cNvPr id="16505" name="Line 1"/>
        <xdr:cNvSpPr>
          <a:spLocks noChangeShapeType="1"/>
        </xdr:cNvSpPr>
      </xdr:nvSpPr>
      <xdr:spPr bwMode="auto">
        <a:xfrm>
          <a:off x="5581650" y="418147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13</xdr:row>
      <xdr:rowOff>0</xdr:rowOff>
    </xdr:from>
    <xdr:to>
      <xdr:col>18</xdr:col>
      <xdr:colOff>0</xdr:colOff>
      <xdr:row>15</xdr:row>
      <xdr:rowOff>28575</xdr:rowOff>
    </xdr:to>
    <xdr:sp macro="" textlink="">
      <xdr:nvSpPr>
        <xdr:cNvPr id="16506" name="Line 2"/>
        <xdr:cNvSpPr>
          <a:spLocks noChangeShapeType="1"/>
        </xdr:cNvSpPr>
      </xdr:nvSpPr>
      <xdr:spPr bwMode="auto">
        <a:xfrm>
          <a:off x="13468350" y="418147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15</xdr:row>
      <xdr:rowOff>28575</xdr:rowOff>
    </xdr:to>
    <xdr:sp macro="" textlink="">
      <xdr:nvSpPr>
        <xdr:cNvPr id="16507" name="Line 3"/>
        <xdr:cNvSpPr>
          <a:spLocks noChangeShapeType="1"/>
        </xdr:cNvSpPr>
      </xdr:nvSpPr>
      <xdr:spPr bwMode="auto">
        <a:xfrm>
          <a:off x="22612350" y="418147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14</xdr:row>
      <xdr:rowOff>28575</xdr:rowOff>
    </xdr:to>
    <xdr:sp macro="" textlink="">
      <xdr:nvSpPr>
        <xdr:cNvPr id="16508" name="Line 1"/>
        <xdr:cNvSpPr>
          <a:spLocks noChangeShapeType="1"/>
        </xdr:cNvSpPr>
      </xdr:nvSpPr>
      <xdr:spPr bwMode="auto">
        <a:xfrm>
          <a:off x="5581650" y="389572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14</xdr:row>
      <xdr:rowOff>28575</xdr:rowOff>
    </xdr:to>
    <xdr:sp macro="" textlink="">
      <xdr:nvSpPr>
        <xdr:cNvPr id="16509" name="Line 2"/>
        <xdr:cNvSpPr>
          <a:spLocks noChangeShapeType="1"/>
        </xdr:cNvSpPr>
      </xdr:nvSpPr>
      <xdr:spPr bwMode="auto">
        <a:xfrm>
          <a:off x="13468350" y="3895725"/>
          <a:ext cx="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295275</xdr:colOff>
      <xdr:row>0</xdr:row>
      <xdr:rowOff>104775</xdr:rowOff>
    </xdr:from>
    <xdr:to>
      <xdr:col>3</xdr:col>
      <xdr:colOff>171450</xdr:colOff>
      <xdr:row>2</xdr:row>
      <xdr:rowOff>514350</xdr:rowOff>
    </xdr:to>
    <xdr:pic>
      <xdr:nvPicPr>
        <xdr:cNvPr id="16510" name="Image 7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04775"/>
          <a:ext cx="34861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504825</xdr:colOff>
      <xdr:row>5</xdr:row>
      <xdr:rowOff>304800</xdr:rowOff>
    </xdr:to>
    <xdr:pic>
      <xdr:nvPicPr>
        <xdr:cNvPr id="2" name="Image 2" descr="LogoFC_CR-AURA+comTech_FFESSM_quadr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720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xxxxx@xxx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xxxxx@xxx.f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xxxxx@xxx.f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xxxxx@xxx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D38"/>
  <sheetViews>
    <sheetView workbookViewId="0">
      <selection activeCell="D7" sqref="D7"/>
    </sheetView>
  </sheetViews>
  <sheetFormatPr defaultColWidth="11.42578125" defaultRowHeight="12.75"/>
  <cols>
    <col min="1" max="1" width="15.140625" customWidth="1"/>
    <col min="2" max="2" width="9.140625" customWidth="1"/>
    <col min="4" max="4" width="41.42578125" customWidth="1"/>
  </cols>
  <sheetData>
    <row r="12" spans="1:4">
      <c r="A12" s="145" t="s">
        <v>77</v>
      </c>
      <c r="B12" s="145"/>
      <c r="C12" s="145"/>
      <c r="D12" s="66"/>
    </row>
    <row r="13" spans="1:4">
      <c r="A13" s="145" t="s">
        <v>78</v>
      </c>
      <c r="B13" s="145"/>
      <c r="C13" s="145"/>
      <c r="D13" s="67"/>
    </row>
    <row r="14" spans="1:4">
      <c r="A14" s="145" t="s">
        <v>79</v>
      </c>
      <c r="B14" s="145"/>
      <c r="C14" s="145"/>
      <c r="D14" s="67"/>
    </row>
    <row r="15" spans="1:4">
      <c r="A15" s="145" t="s">
        <v>80</v>
      </c>
      <c r="B15" s="145"/>
      <c r="C15" s="145"/>
      <c r="D15" s="67"/>
    </row>
    <row r="16" spans="1:4">
      <c r="A16" s="145" t="s">
        <v>81</v>
      </c>
      <c r="B16" s="145"/>
      <c r="C16" s="145"/>
      <c r="D16" s="67"/>
    </row>
    <row r="17" spans="1:4">
      <c r="A17" s="1"/>
      <c r="B17" s="1"/>
      <c r="C17" s="1"/>
    </row>
    <row r="18" spans="1:4">
      <c r="A18" s="1"/>
      <c r="B18" s="1"/>
      <c r="C18" s="1"/>
    </row>
    <row r="19" spans="1:4" ht="13.5" thickBot="1"/>
    <row r="20" spans="1:4" ht="13.5" thickTop="1">
      <c r="A20" s="62" t="s">
        <v>72</v>
      </c>
      <c r="B20" s="144" t="s">
        <v>40</v>
      </c>
      <c r="C20" s="144"/>
      <c r="D20" s="63" t="s">
        <v>70</v>
      </c>
    </row>
    <row r="21" spans="1:4" ht="13.5" thickBot="1">
      <c r="A21" s="52"/>
      <c r="B21" s="64" t="s">
        <v>41</v>
      </c>
      <c r="C21" s="64" t="s">
        <v>42</v>
      </c>
      <c r="D21" s="65" t="s">
        <v>71</v>
      </c>
    </row>
    <row r="22" spans="1:4" ht="13.5" thickTop="1">
      <c r="A22" s="53" t="s">
        <v>73</v>
      </c>
      <c r="B22" s="54" t="s">
        <v>43</v>
      </c>
      <c r="C22" s="54">
        <v>999999</v>
      </c>
      <c r="D22" s="55" t="s">
        <v>71</v>
      </c>
    </row>
    <row r="23" spans="1:4">
      <c r="A23" s="56" t="s">
        <v>74</v>
      </c>
      <c r="B23" s="57"/>
      <c r="C23" s="57"/>
      <c r="D23" s="58"/>
    </row>
    <row r="24" spans="1:4">
      <c r="A24" s="56" t="s">
        <v>12</v>
      </c>
      <c r="B24" s="57"/>
      <c r="C24" s="57"/>
      <c r="D24" s="58"/>
    </row>
    <row r="25" spans="1:4">
      <c r="A25" s="56" t="s">
        <v>13</v>
      </c>
      <c r="B25" s="57"/>
      <c r="C25" s="57"/>
      <c r="D25" s="58"/>
    </row>
    <row r="26" spans="1:4">
      <c r="A26" s="56" t="s">
        <v>14</v>
      </c>
      <c r="B26" s="57"/>
      <c r="C26" s="57"/>
      <c r="D26" s="58"/>
    </row>
    <row r="27" spans="1:4">
      <c r="A27" s="56" t="s">
        <v>15</v>
      </c>
      <c r="B27" s="57"/>
      <c r="C27" s="57"/>
      <c r="D27" s="58"/>
    </row>
    <row r="28" spans="1:4">
      <c r="A28" s="56" t="s">
        <v>16</v>
      </c>
      <c r="B28" s="57"/>
      <c r="C28" s="57"/>
      <c r="D28" s="58"/>
    </row>
    <row r="29" spans="1:4">
      <c r="A29" s="56" t="s">
        <v>17</v>
      </c>
      <c r="B29" s="57"/>
      <c r="C29" s="57"/>
      <c r="D29" s="58"/>
    </row>
    <row r="30" spans="1:4">
      <c r="A30" s="56" t="s">
        <v>18</v>
      </c>
      <c r="B30" s="57"/>
      <c r="C30" s="57"/>
      <c r="D30" s="58"/>
    </row>
    <row r="31" spans="1:4">
      <c r="A31" s="56" t="s">
        <v>19</v>
      </c>
      <c r="B31" s="57"/>
      <c r="C31" s="57"/>
      <c r="D31" s="58"/>
    </row>
    <row r="32" spans="1:4">
      <c r="A32" s="56" t="s">
        <v>20</v>
      </c>
      <c r="B32" s="57"/>
      <c r="C32" s="57"/>
      <c r="D32" s="58"/>
    </row>
    <row r="33" spans="1:4">
      <c r="A33" s="56" t="s">
        <v>21</v>
      </c>
      <c r="B33" s="57"/>
      <c r="C33" s="57"/>
      <c r="D33" s="58"/>
    </row>
    <row r="34" spans="1:4">
      <c r="A34" s="56" t="s">
        <v>22</v>
      </c>
      <c r="B34" s="57"/>
      <c r="C34" s="57"/>
      <c r="D34" s="58"/>
    </row>
    <row r="35" spans="1:4">
      <c r="A35" s="56" t="s">
        <v>23</v>
      </c>
      <c r="B35" s="57"/>
      <c r="C35" s="57"/>
      <c r="D35" s="58"/>
    </row>
    <row r="36" spans="1:4">
      <c r="A36" s="56" t="s">
        <v>75</v>
      </c>
      <c r="B36" s="57"/>
      <c r="C36" s="57"/>
      <c r="D36" s="58"/>
    </row>
    <row r="37" spans="1:4" ht="13.5" thickBot="1">
      <c r="A37" s="59" t="s">
        <v>76</v>
      </c>
      <c r="B37" s="60"/>
      <c r="C37" s="60"/>
      <c r="D37" s="61"/>
    </row>
    <row r="38" spans="1:4" ht="13.5" thickTop="1"/>
  </sheetData>
  <mergeCells count="6">
    <mergeCell ref="B20:C20"/>
    <mergeCell ref="A12:C12"/>
    <mergeCell ref="A13:C13"/>
    <mergeCell ref="A14:C14"/>
    <mergeCell ref="A15:C15"/>
    <mergeCell ref="A16:C16"/>
  </mergeCells>
  <pageMargins left="0.7" right="0.7" top="0.75" bottom="0.75" header="0.3" footer="0.3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2" zoomScale="90" zoomScaleNormal="90" workbookViewId="0">
      <selection activeCell="F38" sqref="F38:H38"/>
    </sheetView>
  </sheetViews>
  <sheetFormatPr defaultColWidth="11.42578125" defaultRowHeight="12.75"/>
  <cols>
    <col min="1" max="1" width="4" customWidth="1"/>
    <col min="2" max="2" width="15.42578125" customWidth="1"/>
    <col min="3" max="3" width="6.42578125" customWidth="1"/>
    <col min="4" max="4" width="10.85546875" customWidth="1"/>
    <col min="5" max="5" width="24.28515625" customWidth="1"/>
    <col min="6" max="6" width="11.28515625" customWidth="1"/>
    <col min="7" max="8" width="19.7109375" customWidth="1"/>
    <col min="9" max="9" width="25.85546875" customWidth="1"/>
    <col min="10" max="10" width="11.42578125" customWidth="1"/>
    <col min="11" max="11" width="31.42578125" customWidth="1"/>
    <col min="12" max="12" width="8.42578125" customWidth="1"/>
  </cols>
  <sheetData>
    <row r="1" spans="1:14">
      <c r="A1" s="145"/>
      <c r="B1" s="145"/>
      <c r="C1" s="145"/>
      <c r="D1" s="145"/>
      <c r="E1" s="145"/>
      <c r="F1" s="145"/>
    </row>
    <row r="2" spans="1:14" ht="18">
      <c r="A2" s="145"/>
      <c r="B2" s="145"/>
      <c r="C2" s="145"/>
      <c r="D2" s="145"/>
      <c r="E2" s="145"/>
      <c r="F2" s="145"/>
      <c r="G2" s="172" t="s">
        <v>24</v>
      </c>
      <c r="H2" s="172"/>
      <c r="I2" s="172"/>
      <c r="J2" s="172"/>
      <c r="K2" s="172"/>
      <c r="M2" s="14"/>
      <c r="N2" s="14"/>
    </row>
    <row r="3" spans="1:14">
      <c r="A3" s="145"/>
      <c r="B3" s="145"/>
      <c r="C3" s="145"/>
      <c r="D3" s="145"/>
      <c r="E3" s="145"/>
      <c r="F3" s="145"/>
      <c r="G3" s="145" t="s">
        <v>25</v>
      </c>
      <c r="H3" s="145"/>
      <c r="I3" s="145"/>
      <c r="J3" s="145"/>
      <c r="K3" s="145"/>
    </row>
    <row r="4" spans="1:14" ht="27.75" customHeight="1">
      <c r="A4" s="145"/>
      <c r="B4" s="145"/>
      <c r="C4" s="145"/>
      <c r="D4" s="145"/>
      <c r="E4" s="145"/>
      <c r="F4" s="145"/>
      <c r="G4" s="173" t="s">
        <v>37</v>
      </c>
      <c r="H4" s="173"/>
      <c r="I4" s="173"/>
      <c r="J4" s="173"/>
      <c r="K4" s="173"/>
      <c r="N4" s="14"/>
    </row>
    <row r="5" spans="1:14" ht="21" customHeight="1">
      <c r="A5" s="145"/>
      <c r="B5" s="145"/>
      <c r="C5" s="145"/>
      <c r="D5" s="145"/>
      <c r="E5" s="145"/>
      <c r="F5" s="145"/>
      <c r="G5" s="36"/>
      <c r="H5" s="32"/>
      <c r="L5" s="33"/>
      <c r="N5" s="14"/>
    </row>
    <row r="6" spans="1:14" ht="29.25" customHeight="1">
      <c r="A6" s="174"/>
      <c r="B6" s="174"/>
      <c r="C6" s="174"/>
      <c r="D6" s="174"/>
      <c r="E6" s="174"/>
      <c r="F6" s="174"/>
      <c r="G6" s="39" t="s">
        <v>38</v>
      </c>
      <c r="H6" s="175">
        <f>Jury!D14</f>
        <v>0</v>
      </c>
      <c r="I6" s="175"/>
      <c r="K6" s="40">
        <v>2017</v>
      </c>
      <c r="M6" s="37"/>
      <c r="N6" s="17"/>
    </row>
    <row r="7" spans="1:14" ht="12.75" customHeight="1">
      <c r="E7" s="41"/>
      <c r="K7" s="35"/>
      <c r="M7" s="38"/>
    </row>
    <row r="8" spans="1:14" ht="12.75" customHeight="1">
      <c r="B8" s="34" t="s">
        <v>28</v>
      </c>
      <c r="C8" s="149">
        <f>Jury!D13</f>
        <v>0</v>
      </c>
      <c r="D8" s="149"/>
      <c r="E8" s="149"/>
      <c r="F8" s="176" t="s">
        <v>30</v>
      </c>
      <c r="G8" s="177">
        <f>Jury!D15</f>
        <v>0</v>
      </c>
      <c r="H8" s="177"/>
      <c r="I8" s="159" t="s">
        <v>39</v>
      </c>
      <c r="J8" s="160"/>
      <c r="K8" s="18"/>
      <c r="M8" s="38"/>
    </row>
    <row r="9" spans="1:14">
      <c r="B9" s="34" t="s">
        <v>29</v>
      </c>
      <c r="C9" s="150">
        <f>Jury!D12</f>
        <v>0</v>
      </c>
      <c r="D9" s="150"/>
      <c r="E9" s="149"/>
      <c r="F9" s="176"/>
      <c r="G9" s="177"/>
      <c r="H9" s="177"/>
      <c r="I9" s="159"/>
      <c r="J9" s="160"/>
    </row>
    <row r="10" spans="1:14" ht="12.75" customHeight="1">
      <c r="B10" s="161"/>
      <c r="C10" s="161"/>
      <c r="D10" s="161"/>
      <c r="E10" s="161"/>
      <c r="F10" s="18"/>
      <c r="G10" s="18"/>
    </row>
    <row r="11" spans="1:14" ht="13.5" thickBot="1">
      <c r="B11" s="19"/>
      <c r="C11" s="19"/>
      <c r="D11" s="19"/>
      <c r="E11" s="19"/>
    </row>
    <row r="12" spans="1:14" ht="18.75" customHeight="1">
      <c r="B12" s="169" t="s">
        <v>44</v>
      </c>
      <c r="C12" s="162" t="s">
        <v>40</v>
      </c>
      <c r="D12" s="162"/>
      <c r="E12" s="48" t="s">
        <v>26</v>
      </c>
      <c r="F12" s="163" t="s">
        <v>31</v>
      </c>
      <c r="G12" s="165" t="s">
        <v>27</v>
      </c>
      <c r="H12" s="166"/>
      <c r="I12" s="151" t="s">
        <v>32</v>
      </c>
      <c r="J12" s="151" t="s">
        <v>33</v>
      </c>
      <c r="K12" s="153" t="s">
        <v>34</v>
      </c>
    </row>
    <row r="13" spans="1:14" ht="15.75" customHeight="1" thickBot="1">
      <c r="B13" s="170"/>
      <c r="C13" s="50" t="s">
        <v>41</v>
      </c>
      <c r="D13" s="50" t="s">
        <v>42</v>
      </c>
      <c r="E13" s="49"/>
      <c r="F13" s="164"/>
      <c r="G13" s="167"/>
      <c r="H13" s="168"/>
      <c r="I13" s="152"/>
      <c r="J13" s="152"/>
      <c r="K13" s="154"/>
    </row>
    <row r="14" spans="1:14" ht="12.75" customHeight="1">
      <c r="A14" s="32">
        <v>1</v>
      </c>
      <c r="B14" s="127"/>
      <c r="C14" s="42" t="s">
        <v>43</v>
      </c>
      <c r="D14" s="43">
        <v>999999</v>
      </c>
      <c r="E14" s="128" t="s">
        <v>45</v>
      </c>
      <c r="F14" s="123" t="s">
        <v>46</v>
      </c>
      <c r="G14" s="155"/>
      <c r="H14" s="156"/>
      <c r="I14" s="129" t="s">
        <v>47</v>
      </c>
      <c r="J14" s="130"/>
      <c r="K14" s="131"/>
      <c r="L14" s="141" t="str">
        <f>'Bordereau Notes n°1a'!C6</f>
        <v>RECALE</v>
      </c>
    </row>
    <row r="15" spans="1:14" ht="12.75" customHeight="1">
      <c r="A15" s="32">
        <v>2</v>
      </c>
      <c r="B15" s="127"/>
      <c r="C15" s="42"/>
      <c r="D15" s="43"/>
      <c r="E15" s="128"/>
      <c r="F15" s="123"/>
      <c r="G15" s="157"/>
      <c r="H15" s="158"/>
      <c r="I15" s="130"/>
      <c r="J15" s="130"/>
      <c r="K15" s="131"/>
      <c r="L15" s="141" t="str">
        <f>'Bordereau Notes n°1a'!E6</f>
        <v>RECALE</v>
      </c>
    </row>
    <row r="16" spans="1:14">
      <c r="A16" s="32">
        <v>3</v>
      </c>
      <c r="B16" s="127"/>
      <c r="C16" s="44"/>
      <c r="D16" s="45"/>
      <c r="E16" s="128"/>
      <c r="F16" s="123"/>
      <c r="G16" s="157"/>
      <c r="H16" s="158"/>
      <c r="I16" s="130"/>
      <c r="J16" s="130"/>
      <c r="K16" s="131"/>
      <c r="L16" s="141" t="str">
        <f>'Bordereau Notes n°1a'!G6</f>
        <v>RECALE</v>
      </c>
    </row>
    <row r="17" spans="1:12">
      <c r="A17" s="32">
        <v>4</v>
      </c>
      <c r="B17" s="132"/>
      <c r="C17" s="44"/>
      <c r="D17" s="45"/>
      <c r="E17" s="128"/>
      <c r="F17" s="123"/>
      <c r="G17" s="157"/>
      <c r="H17" s="158"/>
      <c r="I17" s="130"/>
      <c r="J17" s="130"/>
      <c r="K17" s="131"/>
      <c r="L17" s="141" t="str">
        <f>'Bordereau Notes n°1a'!I6</f>
        <v>RECALE</v>
      </c>
    </row>
    <row r="18" spans="1:12">
      <c r="A18" s="32">
        <v>5</v>
      </c>
      <c r="B18" s="127"/>
      <c r="C18" s="44"/>
      <c r="D18" s="45"/>
      <c r="E18" s="128"/>
      <c r="F18" s="123"/>
      <c r="G18" s="157"/>
      <c r="H18" s="158"/>
      <c r="I18" s="130"/>
      <c r="J18" s="130"/>
      <c r="K18" s="131"/>
      <c r="L18" s="141" t="str">
        <f>'Bordereau Notes n°1a'!K6</f>
        <v>RECALE</v>
      </c>
    </row>
    <row r="19" spans="1:12">
      <c r="A19" s="32">
        <v>6</v>
      </c>
      <c r="B19" s="132"/>
      <c r="C19" s="44"/>
      <c r="D19" s="45"/>
      <c r="E19" s="128"/>
      <c r="F19" s="123"/>
      <c r="G19" s="157"/>
      <c r="H19" s="158"/>
      <c r="I19" s="130"/>
      <c r="J19" s="130"/>
      <c r="K19" s="131"/>
      <c r="L19" s="141" t="str">
        <f>'Bordereau Notes n°1a'!M6</f>
        <v>RECALE</v>
      </c>
    </row>
    <row r="20" spans="1:12">
      <c r="A20" s="32">
        <v>7</v>
      </c>
      <c r="B20" s="127"/>
      <c r="C20" s="44"/>
      <c r="D20" s="45"/>
      <c r="E20" s="128"/>
      <c r="F20" s="123"/>
      <c r="G20" s="157"/>
      <c r="H20" s="158"/>
      <c r="I20" s="130"/>
      <c r="J20" s="130"/>
      <c r="K20" s="131"/>
      <c r="L20" s="141" t="str">
        <f>'Bordereau Notes n°1a'!O6</f>
        <v>RECALE</v>
      </c>
    </row>
    <row r="21" spans="1:12">
      <c r="A21" s="32">
        <v>8</v>
      </c>
      <c r="B21" s="132"/>
      <c r="C21" s="44"/>
      <c r="D21" s="45"/>
      <c r="E21" s="128"/>
      <c r="F21" s="123"/>
      <c r="G21" s="157"/>
      <c r="H21" s="158"/>
      <c r="I21" s="130"/>
      <c r="J21" s="130"/>
      <c r="K21" s="131"/>
      <c r="L21" s="141" t="str">
        <f>'Bordereau Notes n°1a'!Q6</f>
        <v>RECALE</v>
      </c>
    </row>
    <row r="22" spans="1:12">
      <c r="A22" s="32">
        <v>9</v>
      </c>
      <c r="B22" s="127"/>
      <c r="C22" s="44"/>
      <c r="D22" s="45"/>
      <c r="E22" s="128"/>
      <c r="F22" s="123"/>
      <c r="G22" s="157"/>
      <c r="H22" s="158"/>
      <c r="I22" s="130"/>
      <c r="J22" s="130"/>
      <c r="K22" s="131"/>
      <c r="L22" s="141" t="str">
        <f>'Bordereau Notes n°1b'!C6</f>
        <v>RECALE</v>
      </c>
    </row>
    <row r="23" spans="1:12">
      <c r="A23" s="32">
        <v>10</v>
      </c>
      <c r="B23" s="132"/>
      <c r="C23" s="44"/>
      <c r="D23" s="45"/>
      <c r="E23" s="128"/>
      <c r="F23" s="123"/>
      <c r="G23" s="157"/>
      <c r="H23" s="158"/>
      <c r="I23" s="130"/>
      <c r="J23" s="130"/>
      <c r="K23" s="131"/>
      <c r="L23" s="141" t="str">
        <f>'Bordereau Notes n°1b'!E6</f>
        <v>RECALE</v>
      </c>
    </row>
    <row r="24" spans="1:12">
      <c r="A24" s="32">
        <v>11</v>
      </c>
      <c r="B24" s="133"/>
      <c r="C24" s="44"/>
      <c r="D24" s="45"/>
      <c r="E24" s="128"/>
      <c r="F24" s="123"/>
      <c r="G24" s="157"/>
      <c r="H24" s="158"/>
      <c r="I24" s="130"/>
      <c r="J24" s="130"/>
      <c r="K24" s="131"/>
      <c r="L24" s="141" t="str">
        <f>'Bordereau Notes n°1b'!G6</f>
        <v>RECALE</v>
      </c>
    </row>
    <row r="25" spans="1:12">
      <c r="A25" s="32">
        <v>12</v>
      </c>
      <c r="B25" s="132"/>
      <c r="C25" s="44"/>
      <c r="D25" s="45"/>
      <c r="E25" s="128"/>
      <c r="F25" s="123"/>
      <c r="G25" s="157"/>
      <c r="H25" s="158"/>
      <c r="I25" s="130"/>
      <c r="J25" s="130"/>
      <c r="K25" s="131"/>
      <c r="L25" s="141" t="str">
        <f>'Bordereau Notes n°1b'!I6</f>
        <v>RECALE</v>
      </c>
    </row>
    <row r="26" spans="1:12">
      <c r="A26" s="32">
        <v>13</v>
      </c>
      <c r="B26" s="127"/>
      <c r="C26" s="44"/>
      <c r="D26" s="45"/>
      <c r="E26" s="128"/>
      <c r="F26" s="123"/>
      <c r="G26" s="157"/>
      <c r="H26" s="158"/>
      <c r="I26" s="130"/>
      <c r="J26" s="130"/>
      <c r="K26" s="131"/>
      <c r="L26" s="141" t="str">
        <f>'Bordereau Notes n°1b'!K6</f>
        <v>RECALE</v>
      </c>
    </row>
    <row r="27" spans="1:12">
      <c r="A27" s="32">
        <v>14</v>
      </c>
      <c r="B27" s="132"/>
      <c r="C27" s="44"/>
      <c r="D27" s="45"/>
      <c r="E27" s="128"/>
      <c r="F27" s="124"/>
      <c r="G27" s="157"/>
      <c r="H27" s="158"/>
      <c r="I27" s="130"/>
      <c r="J27" s="130"/>
      <c r="K27" s="131"/>
      <c r="L27" s="141" t="str">
        <f>'Bordereau Notes n°1b'!M6</f>
        <v>RECALE</v>
      </c>
    </row>
    <row r="28" spans="1:12">
      <c r="A28" s="32">
        <v>15</v>
      </c>
      <c r="B28" s="134"/>
      <c r="C28" s="44"/>
      <c r="D28" s="45"/>
      <c r="E28" s="128"/>
      <c r="F28" s="125"/>
      <c r="G28" s="157"/>
      <c r="H28" s="158"/>
      <c r="I28" s="135"/>
      <c r="J28" s="135"/>
      <c r="K28" s="136"/>
      <c r="L28" s="141" t="str">
        <f>'Bordereau Notes n°1b'!O6</f>
        <v>RECALE</v>
      </c>
    </row>
    <row r="29" spans="1:12" ht="13.5" thickBot="1">
      <c r="A29" s="32">
        <v>16</v>
      </c>
      <c r="B29" s="137"/>
      <c r="C29" s="46"/>
      <c r="D29" s="47"/>
      <c r="E29" s="138"/>
      <c r="F29" s="126"/>
      <c r="G29" s="178"/>
      <c r="H29" s="179"/>
      <c r="I29" s="139"/>
      <c r="J29" s="139"/>
      <c r="K29" s="140"/>
      <c r="L29" s="141" t="str">
        <f>'Bordereau Notes n°1b'!Q6</f>
        <v>RECALE</v>
      </c>
    </row>
    <row r="30" spans="1:12" ht="11.1" customHeight="1">
      <c r="B30" s="24"/>
      <c r="C30" s="51"/>
      <c r="D30" s="51"/>
      <c r="E30" s="26"/>
      <c r="F30" s="27"/>
      <c r="G30" s="27"/>
      <c r="H30" s="27"/>
      <c r="I30" s="28"/>
      <c r="J30" s="25"/>
      <c r="K30" s="28"/>
      <c r="L30" s="29"/>
    </row>
    <row r="31" spans="1:12" ht="12.75" customHeight="1">
      <c r="B31" s="148" t="s">
        <v>36</v>
      </c>
      <c r="C31" s="148"/>
      <c r="D31" s="148"/>
      <c r="E31" s="148"/>
      <c r="F31" s="148"/>
      <c r="G31" s="148"/>
      <c r="H31" s="148"/>
      <c r="I31" s="148"/>
      <c r="J31" s="148"/>
      <c r="K31" s="148"/>
      <c r="L31" s="21"/>
    </row>
    <row r="32" spans="1:12" ht="12" customHeight="1">
      <c r="B32" s="148" t="s">
        <v>35</v>
      </c>
      <c r="C32" s="148"/>
      <c r="D32" s="148"/>
      <c r="E32" s="148"/>
      <c r="F32" s="148"/>
      <c r="G32" s="148"/>
      <c r="H32" s="148"/>
      <c r="I32" s="148"/>
      <c r="J32" s="148"/>
      <c r="K32" s="148"/>
      <c r="L32" s="21"/>
    </row>
    <row r="33" spans="2:12" ht="21" customHeight="1">
      <c r="B33" s="171" t="str">
        <f>"Jury"&amp;":"&amp;" "&amp;Jury!D22&amp;" - "&amp;Jury!D23&amp;" - "&amp;Jury!D24&amp;" - "&amp;Jury!D25&amp;" - "&amp;Jury!D26&amp;" - "&amp;Jury!D27&amp;" - "&amp;Jury!D28&amp;" - "&amp;Jury!D29&amp;" - "&amp;Jury!D30&amp;" - "&amp;Jury!D31&amp;" - "&amp;Jury!D32&amp;" - "&amp;Jury!D33&amp;" - "&amp;Jury!D34&amp;" - "&amp;Jury!D35&amp;" - "&amp;Jury!D36&amp;" - "&amp;Jury!D37</f>
        <v xml:space="preserve">Jury: xxxxx XXXXX, MFx -  -  -  -  -  -  -  -  -  -  -  -  -  -  - </v>
      </c>
      <c r="C33" s="171"/>
      <c r="D33" s="171"/>
      <c r="E33" s="171"/>
      <c r="F33" s="171"/>
      <c r="G33" s="171"/>
      <c r="H33" s="171"/>
      <c r="I33" s="171"/>
      <c r="J33" s="171"/>
      <c r="K33" s="171"/>
    </row>
    <row r="34" spans="2:12" ht="15" customHeight="1">
      <c r="B34" s="171"/>
      <c r="C34" s="171"/>
      <c r="D34" s="171"/>
      <c r="E34" s="171"/>
      <c r="F34" s="171"/>
      <c r="G34" s="171"/>
      <c r="H34" s="171"/>
      <c r="I34" s="171"/>
      <c r="J34" s="171"/>
      <c r="K34" s="171"/>
    </row>
    <row r="35" spans="2:12" ht="12.75" customHeight="1">
      <c r="B35" s="171"/>
      <c r="C35" s="171"/>
      <c r="D35" s="171"/>
      <c r="E35" s="171"/>
      <c r="F35" s="171"/>
      <c r="G35" s="171"/>
      <c r="H35" s="171"/>
      <c r="I35" s="171"/>
      <c r="J35" s="171"/>
      <c r="K35" s="171"/>
    </row>
    <row r="36" spans="2:12">
      <c r="B36" s="171"/>
      <c r="C36" s="171"/>
      <c r="D36" s="171"/>
      <c r="E36" s="171"/>
      <c r="F36" s="171"/>
      <c r="G36" s="171"/>
      <c r="H36" s="171"/>
      <c r="I36" s="171"/>
      <c r="J36" s="171"/>
      <c r="K36" s="171"/>
    </row>
    <row r="37" spans="2:12">
      <c r="B37" s="20"/>
      <c r="C37" s="23"/>
      <c r="D37" s="23"/>
      <c r="E37" s="20"/>
      <c r="F37" s="20"/>
      <c r="G37" s="21"/>
      <c r="H37" s="21"/>
      <c r="I37" s="20"/>
      <c r="J37" s="22"/>
      <c r="K37" s="16"/>
    </row>
    <row r="38" spans="2:12" ht="12.75" customHeight="1">
      <c r="B38" s="146" t="s">
        <v>88</v>
      </c>
      <c r="C38" s="146"/>
      <c r="D38" s="146"/>
      <c r="E38" s="146"/>
      <c r="F38" s="146" t="s">
        <v>83</v>
      </c>
      <c r="G38" s="146"/>
      <c r="H38" s="146"/>
      <c r="I38" s="146" t="s">
        <v>84</v>
      </c>
      <c r="J38" s="146"/>
      <c r="K38" s="146"/>
    </row>
    <row r="39" spans="2:12" ht="12" customHeight="1">
      <c r="B39" s="147" t="s">
        <v>87</v>
      </c>
      <c r="C39" s="231"/>
      <c r="D39" s="231"/>
      <c r="E39" s="231"/>
      <c r="F39" s="147">
        <f>Jury!D23</f>
        <v>0</v>
      </c>
      <c r="G39" s="147"/>
      <c r="H39" s="147"/>
      <c r="I39" s="147" t="str">
        <f>Jury!D22</f>
        <v>xxxxx XXXXX, MFx</v>
      </c>
      <c r="J39" s="147"/>
      <c r="K39" s="147"/>
      <c r="L39" s="20"/>
    </row>
    <row r="40" spans="2:12" ht="12" customHeight="1">
      <c r="B40" s="231"/>
      <c r="C40" s="231"/>
      <c r="D40" s="231"/>
      <c r="E40" s="231"/>
      <c r="F40" s="147"/>
      <c r="G40" s="147"/>
      <c r="H40" s="147"/>
      <c r="I40" s="147"/>
      <c r="J40" s="147"/>
      <c r="K40" s="147"/>
      <c r="L40" s="20"/>
    </row>
    <row r="41" spans="2:12" ht="12" customHeight="1">
      <c r="B41" s="233"/>
      <c r="C41" s="232"/>
      <c r="D41" s="232"/>
      <c r="E41" s="232"/>
      <c r="F41" s="147"/>
      <c r="G41" s="147"/>
      <c r="H41" s="147"/>
      <c r="I41" s="147"/>
      <c r="J41" s="147"/>
      <c r="K41" s="147"/>
      <c r="L41" s="20"/>
    </row>
    <row r="42" spans="2:12" ht="21.75" customHeight="1">
      <c r="B42" s="143"/>
      <c r="C42" s="147"/>
      <c r="D42" s="231"/>
      <c r="E42" s="231"/>
      <c r="F42" s="147"/>
      <c r="G42" s="147"/>
      <c r="H42" s="147"/>
      <c r="I42" s="147"/>
      <c r="J42" s="147"/>
      <c r="K42" s="147"/>
      <c r="L42" s="29"/>
    </row>
  </sheetData>
  <mergeCells count="47">
    <mergeCell ref="F8:F9"/>
    <mergeCell ref="G8:H9"/>
    <mergeCell ref="G25:H25"/>
    <mergeCell ref="G26:H26"/>
    <mergeCell ref="G27:H27"/>
    <mergeCell ref="G19:H19"/>
    <mergeCell ref="G20:H20"/>
    <mergeCell ref="G21:H21"/>
    <mergeCell ref="G22:H22"/>
    <mergeCell ref="G23:H23"/>
    <mergeCell ref="A1:F5"/>
    <mergeCell ref="G2:K2"/>
    <mergeCell ref="G3:K3"/>
    <mergeCell ref="G4:K4"/>
    <mergeCell ref="A6:F6"/>
    <mergeCell ref="H6:I6"/>
    <mergeCell ref="G12:H13"/>
    <mergeCell ref="I12:I13"/>
    <mergeCell ref="B12:B13"/>
    <mergeCell ref="G24:H24"/>
    <mergeCell ref="B33:K36"/>
    <mergeCell ref="G28:H28"/>
    <mergeCell ref="G29:H29"/>
    <mergeCell ref="B31:K31"/>
    <mergeCell ref="B32:K32"/>
    <mergeCell ref="C8:E8"/>
    <mergeCell ref="C9:E9"/>
    <mergeCell ref="J12:J13"/>
    <mergeCell ref="K12:K13"/>
    <mergeCell ref="G14:H14"/>
    <mergeCell ref="G15:H15"/>
    <mergeCell ref="G16:H16"/>
    <mergeCell ref="G17:H17"/>
    <mergeCell ref="G18:H18"/>
    <mergeCell ref="I8:I9"/>
    <mergeCell ref="J8:J9"/>
    <mergeCell ref="B10:E10"/>
    <mergeCell ref="C12:D12"/>
    <mergeCell ref="F12:F13"/>
    <mergeCell ref="B38:E38"/>
    <mergeCell ref="F38:H38"/>
    <mergeCell ref="I38:K38"/>
    <mergeCell ref="F39:H42"/>
    <mergeCell ref="I39:K42"/>
    <mergeCell ref="B39:E40"/>
    <mergeCell ref="B41:E41"/>
    <mergeCell ref="C42:E42"/>
  </mergeCells>
  <phoneticPr fontId="14" type="noConversion"/>
  <conditionalFormatting sqref="A14:A29">
    <cfRule type="expression" dxfId="195" priority="1" stopIfTrue="1">
      <formula>L14="recu"</formula>
    </cfRule>
  </conditionalFormatting>
  <hyperlinks>
    <hyperlink ref="I14" r:id="rId1"/>
  </hyperlinks>
  <pageMargins left="0.71" right="0.71" top="0.75000000000000011" bottom="0.75000000000000011" header="0.31" footer="0.31"/>
  <pageSetup paperSize="9" scale="68" orientation="landscape"/>
  <headerFooter>
    <oddHeader>&amp;CEXAMEN INITIATEUR CLUB</oddHeader>
    <oddFooter>&amp;L&amp;F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75" zoomScaleNormal="75" workbookViewId="0">
      <selection activeCell="A9" sqref="A9"/>
    </sheetView>
  </sheetViews>
  <sheetFormatPr defaultColWidth="11.42578125" defaultRowHeight="12.75"/>
  <cols>
    <col min="1" max="1" width="35.140625" customWidth="1"/>
    <col min="2" max="2" width="9.140625" customWidth="1"/>
    <col min="3" max="18" width="9.85546875" customWidth="1"/>
  </cols>
  <sheetData>
    <row r="1" spans="1:27" ht="42" customHeight="1">
      <c r="A1" s="210"/>
      <c r="B1" s="210"/>
      <c r="C1" s="210"/>
      <c r="D1" s="210"/>
      <c r="E1" s="210"/>
      <c r="F1" s="210"/>
      <c r="G1" s="122" t="s">
        <v>48</v>
      </c>
      <c r="H1" s="205">
        <f>Jury!D12</f>
        <v>0</v>
      </c>
      <c r="I1" s="206"/>
      <c r="J1" s="206"/>
      <c r="K1" s="206"/>
      <c r="L1" s="206"/>
      <c r="M1" s="207" t="s">
        <v>51</v>
      </c>
      <c r="N1" s="207"/>
      <c r="O1" s="207"/>
      <c r="P1" s="207"/>
      <c r="Q1" s="207"/>
      <c r="R1" s="207"/>
    </row>
    <row r="2" spans="1:27" ht="42" customHeight="1">
      <c r="A2" s="210"/>
      <c r="B2" s="210"/>
      <c r="C2" s="210"/>
      <c r="D2" s="210"/>
      <c r="E2" s="210"/>
      <c r="F2" s="210"/>
      <c r="G2" s="122" t="s">
        <v>49</v>
      </c>
      <c r="H2" s="206">
        <f>Jury!D13</f>
        <v>0</v>
      </c>
      <c r="I2" s="206"/>
      <c r="J2" s="206"/>
      <c r="K2" s="206"/>
      <c r="L2" s="206"/>
      <c r="M2" s="207"/>
      <c r="N2" s="207"/>
      <c r="O2" s="207"/>
      <c r="P2" s="207"/>
      <c r="Q2" s="207"/>
      <c r="R2" s="207"/>
    </row>
    <row r="3" spans="1:27" ht="42" customHeight="1" thickBot="1">
      <c r="A3" s="210"/>
      <c r="B3" s="210"/>
      <c r="C3" s="210"/>
      <c r="D3" s="210"/>
      <c r="E3" s="210"/>
      <c r="F3" s="210"/>
      <c r="G3" s="209">
        <f>Jury!D16</f>
        <v>0</v>
      </c>
      <c r="H3" s="209"/>
      <c r="I3" s="209"/>
      <c r="J3" s="209"/>
      <c r="K3" s="209"/>
      <c r="L3" s="209"/>
      <c r="M3" s="208"/>
      <c r="N3" s="208"/>
      <c r="O3" s="208"/>
      <c r="P3" s="208"/>
      <c r="Q3" s="208"/>
      <c r="R3" s="208"/>
    </row>
    <row r="4" spans="1:27" ht="15.75" customHeight="1" thickBot="1">
      <c r="A4" s="210" t="s">
        <v>50</v>
      </c>
      <c r="B4" s="211"/>
      <c r="C4" s="202" t="s">
        <v>52</v>
      </c>
      <c r="D4" s="203"/>
      <c r="E4" s="202" t="s">
        <v>53</v>
      </c>
      <c r="F4" s="203"/>
      <c r="G4" s="202" t="s">
        <v>54</v>
      </c>
      <c r="H4" s="203"/>
      <c r="I4" s="202" t="s">
        <v>55</v>
      </c>
      <c r="J4" s="203"/>
      <c r="K4" s="202" t="s">
        <v>56</v>
      </c>
      <c r="L4" s="203"/>
      <c r="M4" s="202" t="s">
        <v>57</v>
      </c>
      <c r="N4" s="203"/>
      <c r="O4" s="202" t="s">
        <v>58</v>
      </c>
      <c r="P4" s="203"/>
      <c r="Q4" s="202" t="s">
        <v>59</v>
      </c>
      <c r="R4" s="203"/>
      <c r="S4" s="15"/>
      <c r="T4" s="204"/>
      <c r="U4" s="204"/>
      <c r="V4" s="4"/>
    </row>
    <row r="5" spans="1:27" ht="33" customHeight="1" thickBot="1">
      <c r="A5" s="210"/>
      <c r="B5" s="211"/>
      <c r="C5" s="199" t="str">
        <f>'Bordereaux Délivrance 1'!E14</f>
        <v>XXXX xxxx</v>
      </c>
      <c r="D5" s="196"/>
      <c r="E5" s="199">
        <f>'Bordereaux Délivrance 1'!E15</f>
        <v>0</v>
      </c>
      <c r="F5" s="196"/>
      <c r="G5" s="199">
        <f>'Bordereaux Délivrance 1'!E16</f>
        <v>0</v>
      </c>
      <c r="H5" s="196"/>
      <c r="I5" s="199">
        <f>'Bordereaux Délivrance 1'!E17</f>
        <v>0</v>
      </c>
      <c r="J5" s="196"/>
      <c r="K5" s="199">
        <f>'Bordereaux Délivrance 1'!E18</f>
        <v>0</v>
      </c>
      <c r="L5" s="196"/>
      <c r="M5" s="195">
        <f>'Bordereaux Délivrance 1'!E19</f>
        <v>0</v>
      </c>
      <c r="N5" s="196"/>
      <c r="O5" s="195">
        <f>'Bordereaux Délivrance 1'!E20</f>
        <v>0</v>
      </c>
      <c r="P5" s="196"/>
      <c r="Q5" s="195">
        <f>'Bordereaux Délivrance 1'!E21</f>
        <v>0</v>
      </c>
      <c r="R5" s="196"/>
      <c r="S5" s="5"/>
      <c r="T5" s="5"/>
      <c r="U5" s="5"/>
      <c r="V5" s="4"/>
      <c r="W5" s="3"/>
      <c r="X5" s="3"/>
      <c r="Y5" s="3"/>
      <c r="Z5" s="3"/>
      <c r="AA5" s="3"/>
    </row>
    <row r="6" spans="1:27" s="8" customFormat="1" ht="24.75" customHeight="1" thickBot="1">
      <c r="A6" s="212"/>
      <c r="B6" s="213"/>
      <c r="C6" s="197" t="str">
        <f>IF(D14="RECALE","RECALE",IF(D17="RECALE","RECALE","RECU"))</f>
        <v>RECALE</v>
      </c>
      <c r="D6" s="198"/>
      <c r="E6" s="197" t="str">
        <f>IF(F14="RECALE","RECALE",IF(F17="RECALE","RECALE","RECU"))</f>
        <v>RECALE</v>
      </c>
      <c r="F6" s="198"/>
      <c r="G6" s="197" t="str">
        <f>IF(H14="RECALE","RECALE",IF(H17="RECALE","RECALE","RECU"))</f>
        <v>RECALE</v>
      </c>
      <c r="H6" s="198"/>
      <c r="I6" s="197" t="str">
        <f>IF(J14="RECALE","RECALE",IF(J17="RECALE","RECALE","RECU"))</f>
        <v>RECALE</v>
      </c>
      <c r="J6" s="198"/>
      <c r="K6" s="197" t="str">
        <f>IF(L14="RECALE","RECALE",IF(L17="RECALE","RECALE","RECU"))</f>
        <v>RECALE</v>
      </c>
      <c r="L6" s="198"/>
      <c r="M6" s="197" t="str">
        <f>IF(N14="RECALE","RECALE",IF(N17="RECALE","RECALE","RECU"))</f>
        <v>RECALE</v>
      </c>
      <c r="N6" s="198"/>
      <c r="O6" s="197" t="str">
        <f>IF(P14="RECALE","RECALE",IF(P17="RECALE","RECALE","RECU"))</f>
        <v>RECALE</v>
      </c>
      <c r="P6" s="198"/>
      <c r="Q6" s="197" t="str">
        <f>IF(R14="RECALE","RECALE",IF(R17="RECALE","RECALE","RECU"))</f>
        <v>RECALE</v>
      </c>
      <c r="R6" s="198"/>
      <c r="S6" s="30"/>
      <c r="T6" s="30"/>
      <c r="U6" s="30"/>
      <c r="V6" s="7"/>
      <c r="W6" s="31"/>
      <c r="X6" s="31"/>
      <c r="Y6" s="31"/>
      <c r="Z6" s="31"/>
      <c r="AA6" s="31"/>
    </row>
    <row r="7" spans="1:27" s="76" customFormat="1" ht="18.75" thickBot="1">
      <c r="A7" s="68" t="s">
        <v>89</v>
      </c>
      <c r="B7" s="69" t="s">
        <v>0</v>
      </c>
      <c r="C7" s="70" t="s">
        <v>1</v>
      </c>
      <c r="D7" s="71" t="s">
        <v>2</v>
      </c>
      <c r="E7" s="70" t="s">
        <v>1</v>
      </c>
      <c r="F7" s="71" t="s">
        <v>2</v>
      </c>
      <c r="G7" s="72" t="s">
        <v>1</v>
      </c>
      <c r="H7" s="73" t="s">
        <v>2</v>
      </c>
      <c r="I7" s="70" t="s">
        <v>1</v>
      </c>
      <c r="J7" s="71" t="s">
        <v>2</v>
      </c>
      <c r="K7" s="72" t="s">
        <v>1</v>
      </c>
      <c r="L7" s="73" t="s">
        <v>2</v>
      </c>
      <c r="M7" s="70" t="s">
        <v>1</v>
      </c>
      <c r="N7" s="71" t="s">
        <v>2</v>
      </c>
      <c r="O7" s="70" t="s">
        <v>1</v>
      </c>
      <c r="P7" s="71" t="s">
        <v>2</v>
      </c>
      <c r="Q7" s="70" t="s">
        <v>1</v>
      </c>
      <c r="R7" s="71" t="s">
        <v>2</v>
      </c>
      <c r="S7" s="74"/>
      <c r="T7" s="74"/>
      <c r="U7" s="74"/>
      <c r="V7" s="75"/>
    </row>
    <row r="8" spans="1:27" s="76" customFormat="1" ht="11.1" customHeight="1" thickBot="1">
      <c r="A8" s="77"/>
      <c r="B8" s="78"/>
      <c r="C8" s="79"/>
      <c r="D8" s="80"/>
      <c r="E8" s="79"/>
      <c r="F8" s="80"/>
      <c r="G8" s="79"/>
      <c r="H8" s="81"/>
      <c r="I8" s="79"/>
      <c r="J8" s="80"/>
      <c r="K8" s="79"/>
      <c r="L8" s="81"/>
      <c r="M8" s="79"/>
      <c r="N8" s="80"/>
      <c r="O8" s="79"/>
      <c r="P8" s="80"/>
      <c r="Q8" s="79"/>
      <c r="R8" s="80"/>
      <c r="S8" s="74"/>
      <c r="T8" s="74"/>
      <c r="U8" s="74"/>
      <c r="V8" s="75"/>
    </row>
    <row r="9" spans="1:27" s="90" customFormat="1" ht="23.1" customHeight="1">
      <c r="A9" s="82" t="s">
        <v>6</v>
      </c>
      <c r="B9" s="83">
        <v>1</v>
      </c>
      <c r="C9" s="84"/>
      <c r="D9" s="85">
        <f>IF(C9=0,0,$B9*C9)</f>
        <v>0</v>
      </c>
      <c r="E9" s="84"/>
      <c r="F9" s="85">
        <f>IF(E9=0,0,$B9*E9)</f>
        <v>0</v>
      </c>
      <c r="G9" s="84"/>
      <c r="H9" s="86">
        <f>IF(G9=0,0,$B9*G9)</f>
        <v>0</v>
      </c>
      <c r="I9" s="84"/>
      <c r="J9" s="85">
        <f>IF(I9=0,0,$B9*I9)</f>
        <v>0</v>
      </c>
      <c r="K9" s="84"/>
      <c r="L9" s="86">
        <f>IF(K9=0,0,$B9*K9)</f>
        <v>0</v>
      </c>
      <c r="M9" s="84"/>
      <c r="N9" s="85">
        <f>IF(M9=0,0,$B9*M9)</f>
        <v>0</v>
      </c>
      <c r="O9" s="84"/>
      <c r="P9" s="85">
        <f>IF(O9=0,0,$B9*O9)</f>
        <v>0</v>
      </c>
      <c r="Q9" s="84"/>
      <c r="R9" s="85">
        <f>IF(Q9=0,0,$B9*Q9)</f>
        <v>0</v>
      </c>
      <c r="S9" s="87"/>
      <c r="T9" s="88"/>
      <c r="U9" s="87"/>
      <c r="V9" s="89"/>
    </row>
    <row r="10" spans="1:27" s="96" customFormat="1" ht="9.75" customHeight="1">
      <c r="A10" s="91"/>
      <c r="B10" s="92"/>
      <c r="C10" s="93"/>
      <c r="D10" s="94"/>
      <c r="E10" s="93"/>
      <c r="F10" s="94"/>
      <c r="G10" s="93"/>
      <c r="H10" s="95"/>
      <c r="I10" s="93"/>
      <c r="J10" s="94"/>
      <c r="K10" s="93"/>
      <c r="L10" s="95"/>
      <c r="M10" s="93"/>
      <c r="N10" s="94"/>
      <c r="O10" s="93"/>
      <c r="P10" s="94"/>
      <c r="Q10" s="93"/>
      <c r="R10" s="94"/>
      <c r="S10" s="87"/>
      <c r="T10" s="88"/>
      <c r="U10" s="87"/>
      <c r="V10" s="89"/>
    </row>
    <row r="11" spans="1:27" s="90" customFormat="1" ht="23.1" customHeight="1">
      <c r="A11" s="82" t="s">
        <v>7</v>
      </c>
      <c r="B11" s="97">
        <v>2</v>
      </c>
      <c r="C11" s="84"/>
      <c r="D11" s="85">
        <f>IF(C11=0,0,$B11*C11)</f>
        <v>0</v>
      </c>
      <c r="E11" s="84"/>
      <c r="F11" s="85">
        <f>IF(E11=0,0,$B11*E11)</f>
        <v>0</v>
      </c>
      <c r="G11" s="84"/>
      <c r="H11" s="86">
        <f>IF(G11=0,0,$B11*G11)</f>
        <v>0</v>
      </c>
      <c r="I11" s="84"/>
      <c r="J11" s="85">
        <f>IF(I11=0,0,$B11*I11)</f>
        <v>0</v>
      </c>
      <c r="K11" s="84"/>
      <c r="L11" s="86">
        <f>IF(K11=0,0,$B11*K11)</f>
        <v>0</v>
      </c>
      <c r="M11" s="84"/>
      <c r="N11" s="85">
        <f>IF(M11=0,0,$B11*M11)</f>
        <v>0</v>
      </c>
      <c r="O11" s="84"/>
      <c r="P11" s="85">
        <f>IF(O11=0,0,$B11*O11)</f>
        <v>0</v>
      </c>
      <c r="Q11" s="84"/>
      <c r="R11" s="85">
        <f>IF(Q11=0,0,$B11*Q11)</f>
        <v>0</v>
      </c>
      <c r="S11" s="87"/>
      <c r="T11" s="88"/>
      <c r="U11" s="87"/>
      <c r="V11" s="89"/>
    </row>
    <row r="12" spans="1:27" s="96" customFormat="1" ht="23.1" customHeight="1" thickBot="1">
      <c r="A12" s="82" t="s">
        <v>8</v>
      </c>
      <c r="B12" s="98">
        <v>2</v>
      </c>
      <c r="C12" s="99"/>
      <c r="D12" s="100">
        <f>IF(C12=0,0,$B12*C12)</f>
        <v>0</v>
      </c>
      <c r="E12" s="84"/>
      <c r="F12" s="94">
        <f>IF(E12=0,0,$B12*E12)</f>
        <v>0</v>
      </c>
      <c r="G12" s="84"/>
      <c r="H12" s="95">
        <f>IF(G12=0,0,$B12*G12)</f>
        <v>0</v>
      </c>
      <c r="I12" s="84"/>
      <c r="J12" s="94">
        <f>IF(I12=0,0,$B12*I12)</f>
        <v>0</v>
      </c>
      <c r="K12" s="84"/>
      <c r="L12" s="95">
        <f>IF(K12=0,0,$B12*K12)</f>
        <v>0</v>
      </c>
      <c r="M12" s="84"/>
      <c r="N12" s="94">
        <f>IF(M12=0,0,$B12*M12)</f>
        <v>0</v>
      </c>
      <c r="O12" s="99"/>
      <c r="P12" s="100">
        <f>IF(O12=0,0,$B12*O12)</f>
        <v>0</v>
      </c>
      <c r="Q12" s="99"/>
      <c r="R12" s="100">
        <f>IF(Q12=0,0,$B12*Q12)</f>
        <v>0</v>
      </c>
      <c r="S12" s="87"/>
      <c r="T12" s="88"/>
      <c r="U12" s="87"/>
      <c r="V12" s="89"/>
    </row>
    <row r="13" spans="1:27" s="76" customFormat="1" ht="21.75" customHeight="1" thickBot="1">
      <c r="A13" s="101" t="s">
        <v>85</v>
      </c>
      <c r="B13" s="102"/>
      <c r="C13" s="103">
        <f>(C11+C12)/2</f>
        <v>0</v>
      </c>
      <c r="D13" s="104">
        <f>SUM(D9:D12)</f>
        <v>0</v>
      </c>
      <c r="E13" s="103">
        <f>(E11+E12)/2</f>
        <v>0</v>
      </c>
      <c r="F13" s="104">
        <f>SUM(F9:F12)</f>
        <v>0</v>
      </c>
      <c r="G13" s="103">
        <f>(G11+G12)/2</f>
        <v>0</v>
      </c>
      <c r="H13" s="104">
        <f>SUM(H9:H12)</f>
        <v>0</v>
      </c>
      <c r="I13" s="103">
        <f>(I11+I12)/2</f>
        <v>0</v>
      </c>
      <c r="J13" s="104">
        <f>SUM(J9:J12)</f>
        <v>0</v>
      </c>
      <c r="K13" s="103">
        <f>(K11+K12)/2</f>
        <v>0</v>
      </c>
      <c r="L13" s="104">
        <f>SUM(L9:L12)</f>
        <v>0</v>
      </c>
      <c r="M13" s="103">
        <f>(M11+M12)/2</f>
        <v>0</v>
      </c>
      <c r="N13" s="104">
        <f>SUM(N9:N12)</f>
        <v>0</v>
      </c>
      <c r="O13" s="103">
        <f>(O11+O12)/2</f>
        <v>0</v>
      </c>
      <c r="P13" s="104">
        <f>SUM(P9:P12)</f>
        <v>0</v>
      </c>
      <c r="Q13" s="103">
        <f>(Q11+Q12)/2</f>
        <v>0</v>
      </c>
      <c r="R13" s="104">
        <f>SUM(R9:R12)</f>
        <v>0</v>
      </c>
      <c r="S13" s="105"/>
      <c r="T13" s="106"/>
      <c r="U13" s="105"/>
      <c r="V13" s="75"/>
    </row>
    <row r="14" spans="1:27" s="110" customFormat="1" ht="21.75" customHeight="1" thickBot="1">
      <c r="A14" s="107"/>
      <c r="B14" s="108"/>
      <c r="C14" s="109"/>
      <c r="D14" s="104" t="str">
        <f>IF(C9&lt;10,"RECALE",IF(C11&lt;5,"RECALE",IF(C12&lt;5,"RECALE",IF(C13&lt;10,"RECALE","RECU"))))</f>
        <v>RECALE</v>
      </c>
      <c r="E14" s="109"/>
      <c r="F14" s="104" t="str">
        <f>IF(E9&lt;10,"RECALE",IF(E11&lt;5,"RECALE",IF(E12&lt;5,"RECALE",IF(E13&lt;10,"RECALE","RECU"))))</f>
        <v>RECALE</v>
      </c>
      <c r="G14" s="109"/>
      <c r="H14" s="104" t="str">
        <f>IF(G9&lt;10,"RECALE",IF(G11&lt;5,"RECALE",IF(G12&lt;5,"RECALE",IF(G13&lt;10,"RECALE","RECU"))))</f>
        <v>RECALE</v>
      </c>
      <c r="I14" s="109"/>
      <c r="J14" s="104" t="str">
        <f>IF(I9&lt;10,"RECALE",IF(I11&lt;5,"RECALE",IF(I12&lt;5,"RECALE",IF(I13&lt;10,"RECALE","RECU"))))</f>
        <v>RECALE</v>
      </c>
      <c r="K14" s="109"/>
      <c r="L14" s="104" t="str">
        <f>IF(K9&lt;10,"RECALE",IF(K11&lt;5,"RECALE",IF(K12&lt;5,"RECALE",IF(K13&lt;10,"RECALE","RECU"))))</f>
        <v>RECALE</v>
      </c>
      <c r="M14" s="109"/>
      <c r="N14" s="104" t="str">
        <f>IF(M9&lt;10,"RECALE",IF(M11&lt;5,"RECALE",IF(M12&lt;5,"RECALE",IF(M13&lt;10,"RECALE","RECU"))))</f>
        <v>RECALE</v>
      </c>
      <c r="O14" s="109"/>
      <c r="P14" s="104" t="str">
        <f>IF(O9&lt;10,"RECALE",IF(O11&lt;5,"RECALE",IF(O12&lt;5,"RECALE",IF(O13&lt;10,"RECALE","RECU"))))</f>
        <v>RECALE</v>
      </c>
      <c r="Q14" s="109"/>
      <c r="R14" s="104" t="str">
        <f>IF(Q9&lt;10,"RECALE",IF(Q11&lt;5,"RECALE",IF(Q12&lt;5,"RECALE",IF(Q13&lt;10,"RECALE","RECU"))))</f>
        <v>RECALE</v>
      </c>
      <c r="S14" s="105"/>
      <c r="T14" s="106"/>
      <c r="U14" s="105"/>
      <c r="V14" s="75"/>
    </row>
    <row r="15" spans="1:27" s="96" customFormat="1" ht="23.1" customHeight="1" thickBot="1">
      <c r="A15" s="111" t="s">
        <v>5</v>
      </c>
      <c r="B15" s="92">
        <v>2</v>
      </c>
      <c r="C15" s="112"/>
      <c r="D15" s="113">
        <f>IF(C15=0,0,$B15*C15)</f>
        <v>0</v>
      </c>
      <c r="E15" s="114"/>
      <c r="F15" s="113">
        <f>IF(E15=0,0,$B15*E15)</f>
        <v>0</v>
      </c>
      <c r="G15" s="114"/>
      <c r="H15" s="113">
        <f>IF(G15=0,0,$B15*G15)</f>
        <v>0</v>
      </c>
      <c r="I15" s="114"/>
      <c r="J15" s="113">
        <f>IF(I15=0,0,$B15*I15)</f>
        <v>0</v>
      </c>
      <c r="K15" s="114"/>
      <c r="L15" s="113">
        <f>IF(K15=0,0,$B15*K15)</f>
        <v>0</v>
      </c>
      <c r="M15" s="114"/>
      <c r="N15" s="113">
        <f>IF(M15=0,0,$B15*M15)</f>
        <v>0</v>
      </c>
      <c r="O15" s="112"/>
      <c r="P15" s="113">
        <f>IF(O15=0,0,$B15*O15)</f>
        <v>0</v>
      </c>
      <c r="Q15" s="112"/>
      <c r="R15" s="113">
        <f>IF(Q15=0,0,$B15*Q15)</f>
        <v>0</v>
      </c>
      <c r="S15" s="87"/>
      <c r="T15" s="88"/>
      <c r="U15" s="87"/>
      <c r="V15" s="89"/>
    </row>
    <row r="16" spans="1:27" s="76" customFormat="1" ht="23.1" customHeight="1">
      <c r="A16" s="200" t="s">
        <v>9</v>
      </c>
      <c r="B16" s="115"/>
      <c r="C16" s="116"/>
      <c r="D16" s="117">
        <f>D13+D15</f>
        <v>0</v>
      </c>
      <c r="E16" s="116"/>
      <c r="F16" s="117">
        <f>F13+F15</f>
        <v>0</v>
      </c>
      <c r="G16" s="116"/>
      <c r="H16" s="117">
        <f>H13+H15</f>
        <v>0</v>
      </c>
      <c r="I16" s="116"/>
      <c r="J16" s="117">
        <f>J13+J15</f>
        <v>0</v>
      </c>
      <c r="K16" s="116"/>
      <c r="L16" s="117">
        <f>L13+L15</f>
        <v>0</v>
      </c>
      <c r="M16" s="116"/>
      <c r="N16" s="117">
        <f>N13+N15</f>
        <v>0</v>
      </c>
      <c r="O16" s="116"/>
      <c r="P16" s="117">
        <f>P13+P15</f>
        <v>0</v>
      </c>
      <c r="Q16" s="116"/>
      <c r="R16" s="117">
        <f>R13+R15</f>
        <v>0</v>
      </c>
      <c r="S16" s="105"/>
      <c r="T16" s="74"/>
      <c r="U16" s="105"/>
      <c r="V16" s="75"/>
    </row>
    <row r="17" spans="1:22" s="76" customFormat="1" ht="23.1" customHeight="1" thickBot="1">
      <c r="A17" s="201"/>
      <c r="B17" s="118"/>
      <c r="C17" s="119"/>
      <c r="D17" s="120" t="str">
        <f>IF(D14="RECALE","RECALE",IF(C15&lt;5,"RECALE",IF(D16&lt;70,"RECALE","RECU")))</f>
        <v>RECALE</v>
      </c>
      <c r="E17" s="119"/>
      <c r="F17" s="120" t="str">
        <f>IF(F14="RECALE","RECALE",IF(E15&lt;5,"RECALE",IF(F16&lt;70,"RECALE","RECU")))</f>
        <v>RECALE</v>
      </c>
      <c r="G17" s="119"/>
      <c r="H17" s="120" t="str">
        <f>IF(H14="RECALE","RECALE",IF(G15&lt;5,"RECALE",IF(H16&lt;70,"RECALE","RECU")))</f>
        <v>RECALE</v>
      </c>
      <c r="I17" s="119"/>
      <c r="J17" s="120" t="str">
        <f>IF(J14="RECALE","RECALE",IF(I15&lt;5,"RECALE",IF(J16&lt;70,"RECALE","RECU")))</f>
        <v>RECALE</v>
      </c>
      <c r="K17" s="119"/>
      <c r="L17" s="120" t="str">
        <f>IF(L14="RECALE","RECALE",IF(K15&lt;5,"RECALE",IF(L16&lt;70,"RECALE","RECU")))</f>
        <v>RECALE</v>
      </c>
      <c r="M17" s="119"/>
      <c r="N17" s="120" t="str">
        <f>IF(N14="RECALE","RECALE",IF(M15&lt;5,"RECALE",IF(N16&lt;70,"RECALE","RECU")))</f>
        <v>RECALE</v>
      </c>
      <c r="O17" s="119"/>
      <c r="P17" s="120" t="str">
        <f>IF(P14="RECALE","RECALE",IF(O15&lt;5,"RECALE",IF(P16&lt;70,"RECALE","RECU")))</f>
        <v>RECALE</v>
      </c>
      <c r="Q17" s="119"/>
      <c r="R17" s="120" t="str">
        <f>IF(R14="RECALE","RECALE",IF(Q15&lt;5,"RECALE",IF(R16&lt;70,"RECALE","RECU")))</f>
        <v>RECALE</v>
      </c>
      <c r="S17" s="105"/>
      <c r="T17" s="121"/>
      <c r="U17" s="105"/>
      <c r="V17" s="75"/>
    </row>
    <row r="18" spans="1:22" ht="9.75" customHeight="1" thickBot="1">
      <c r="B18" s="1"/>
      <c r="C18" s="1"/>
      <c r="D18" s="6"/>
    </row>
    <row r="19" spans="1:22" ht="18.75" customHeight="1" thickBot="1">
      <c r="A19" s="9" t="s">
        <v>4</v>
      </c>
      <c r="B19" s="10"/>
      <c r="C19" s="191" t="s">
        <v>10</v>
      </c>
      <c r="D19" s="192"/>
      <c r="E19" s="188" t="s">
        <v>11</v>
      </c>
      <c r="F19" s="189"/>
      <c r="G19" s="188" t="s">
        <v>12</v>
      </c>
      <c r="H19" s="189"/>
      <c r="I19" s="188" t="s">
        <v>13</v>
      </c>
      <c r="J19" s="189"/>
      <c r="K19" s="188" t="s">
        <v>14</v>
      </c>
      <c r="L19" s="189"/>
      <c r="M19" s="188" t="s">
        <v>15</v>
      </c>
      <c r="N19" s="189"/>
      <c r="O19" s="188" t="s">
        <v>16</v>
      </c>
      <c r="P19" s="189"/>
      <c r="Q19" s="188" t="s">
        <v>17</v>
      </c>
      <c r="R19" s="189"/>
    </row>
    <row r="20" spans="1:22" ht="44.25" customHeight="1" thickBot="1">
      <c r="A20" s="193" t="s">
        <v>69</v>
      </c>
      <c r="B20" s="194"/>
      <c r="C20" s="186" t="str">
        <f>Jury!D22</f>
        <v>xxxxx XXXXX, MFx</v>
      </c>
      <c r="D20" s="187"/>
      <c r="E20" s="186">
        <f>Jury!D23</f>
        <v>0</v>
      </c>
      <c r="F20" s="187"/>
      <c r="G20" s="186">
        <f>Jury!D24</f>
        <v>0</v>
      </c>
      <c r="H20" s="187"/>
      <c r="I20" s="186">
        <f>Jury!D25</f>
        <v>0</v>
      </c>
      <c r="J20" s="187"/>
      <c r="K20" s="186">
        <f>Jury!D26</f>
        <v>0</v>
      </c>
      <c r="L20" s="187"/>
      <c r="M20" s="186">
        <f>Jury!D27</f>
        <v>0</v>
      </c>
      <c r="N20" s="187"/>
      <c r="O20" s="186">
        <f>Jury!D28</f>
        <v>0</v>
      </c>
      <c r="P20" s="187"/>
      <c r="Q20" s="186">
        <f>Jury!D29</f>
        <v>0</v>
      </c>
      <c r="R20" s="187"/>
    </row>
    <row r="21" spans="1:22" ht="60" customHeight="1" thickBot="1">
      <c r="A21" s="180" t="s">
        <v>68</v>
      </c>
      <c r="B21" s="181"/>
      <c r="C21" s="182"/>
      <c r="D21" s="183"/>
      <c r="E21" s="182"/>
      <c r="F21" s="183"/>
      <c r="G21" s="184"/>
      <c r="H21" s="185"/>
      <c r="I21" s="184"/>
      <c r="J21" s="185"/>
      <c r="K21" s="184"/>
      <c r="L21" s="185"/>
      <c r="M21" s="184"/>
      <c r="N21" s="185"/>
      <c r="O21" s="184"/>
      <c r="P21" s="185"/>
      <c r="Q21" s="184"/>
      <c r="R21" s="185"/>
    </row>
    <row r="22" spans="1:22" ht="9.75" customHeight="1" thickBot="1">
      <c r="A22" s="11"/>
      <c r="B22" s="11"/>
      <c r="C22" s="12"/>
      <c r="D22" s="12"/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2" ht="21" customHeight="1" thickBot="1">
      <c r="A23" s="9" t="s">
        <v>4</v>
      </c>
      <c r="B23" s="10"/>
      <c r="C23" s="190" t="s">
        <v>18</v>
      </c>
      <c r="D23" s="189"/>
      <c r="E23" s="190" t="s">
        <v>19</v>
      </c>
      <c r="F23" s="189"/>
      <c r="G23" s="190" t="s">
        <v>20</v>
      </c>
      <c r="H23" s="189"/>
      <c r="I23" s="190" t="s">
        <v>21</v>
      </c>
      <c r="J23" s="189"/>
      <c r="K23" s="190" t="s">
        <v>22</v>
      </c>
      <c r="L23" s="189"/>
      <c r="M23" s="190" t="s">
        <v>23</v>
      </c>
      <c r="N23" s="189"/>
      <c r="O23" s="190" t="s">
        <v>75</v>
      </c>
      <c r="P23" s="189"/>
      <c r="Q23" s="190" t="s">
        <v>76</v>
      </c>
      <c r="R23" s="189"/>
    </row>
    <row r="24" spans="1:22" ht="44.25" customHeight="1" thickBot="1">
      <c r="A24" s="193" t="s">
        <v>69</v>
      </c>
      <c r="B24" s="194"/>
      <c r="C24" s="186">
        <f>Jury!D30</f>
        <v>0</v>
      </c>
      <c r="D24" s="187"/>
      <c r="E24" s="186">
        <f>Jury!D31</f>
        <v>0</v>
      </c>
      <c r="F24" s="187"/>
      <c r="G24" s="186">
        <f>Jury!D32</f>
        <v>0</v>
      </c>
      <c r="H24" s="187"/>
      <c r="I24" s="186">
        <f>Jury!D33</f>
        <v>0</v>
      </c>
      <c r="J24" s="187"/>
      <c r="K24" s="186">
        <f>Jury!D34</f>
        <v>0</v>
      </c>
      <c r="L24" s="187"/>
      <c r="M24" s="186">
        <f>Jury!D35</f>
        <v>0</v>
      </c>
      <c r="N24" s="187"/>
      <c r="O24" s="186">
        <f>Jury!D36</f>
        <v>0</v>
      </c>
      <c r="P24" s="187"/>
      <c r="Q24" s="186">
        <f>Jury!D37</f>
        <v>0</v>
      </c>
      <c r="R24" s="187"/>
    </row>
    <row r="25" spans="1:22" ht="60" customHeight="1" thickBot="1">
      <c r="A25" s="180" t="s">
        <v>68</v>
      </c>
      <c r="B25" s="181"/>
      <c r="C25" s="182"/>
      <c r="D25" s="183"/>
      <c r="E25" s="182"/>
      <c r="F25" s="183"/>
      <c r="G25" s="184"/>
      <c r="H25" s="185"/>
      <c r="I25" s="184"/>
      <c r="J25" s="185"/>
      <c r="K25" s="184"/>
      <c r="L25" s="185"/>
      <c r="M25" s="184"/>
      <c r="N25" s="185"/>
      <c r="O25" s="184"/>
      <c r="P25" s="185"/>
      <c r="Q25" s="184"/>
      <c r="R25" s="185"/>
    </row>
    <row r="26" spans="1:22" ht="6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2" ht="15.75" customHeight="1"/>
  </sheetData>
  <mergeCells count="84">
    <mergeCell ref="A1:F3"/>
    <mergeCell ref="I21:J21"/>
    <mergeCell ref="Q21:R21"/>
    <mergeCell ref="O21:P21"/>
    <mergeCell ref="M21:N21"/>
    <mergeCell ref="K21:L21"/>
    <mergeCell ref="G21:H21"/>
    <mergeCell ref="I20:J20"/>
    <mergeCell ref="O20:P20"/>
    <mergeCell ref="H1:L1"/>
    <mergeCell ref="H2:L2"/>
    <mergeCell ref="M1:R3"/>
    <mergeCell ref="Q20:R20"/>
    <mergeCell ref="G4:H4"/>
    <mergeCell ref="K4:L4"/>
    <mergeCell ref="M4:N4"/>
    <mergeCell ref="G3:L3"/>
    <mergeCell ref="K5:L5"/>
    <mergeCell ref="M5:N5"/>
    <mergeCell ref="T4:U4"/>
    <mergeCell ref="C20:D20"/>
    <mergeCell ref="E20:F20"/>
    <mergeCell ref="O4:P4"/>
    <mergeCell ref="Q4:R4"/>
    <mergeCell ref="O6:P6"/>
    <mergeCell ref="Q5:R5"/>
    <mergeCell ref="G6:H6"/>
    <mergeCell ref="K20:L20"/>
    <mergeCell ref="M20:N20"/>
    <mergeCell ref="A16:A17"/>
    <mergeCell ref="I4:J4"/>
    <mergeCell ref="C4:D4"/>
    <mergeCell ref="E4:F4"/>
    <mergeCell ref="C6:D6"/>
    <mergeCell ref="I5:J5"/>
    <mergeCell ref="A4:B6"/>
    <mergeCell ref="K19:L19"/>
    <mergeCell ref="M19:N19"/>
    <mergeCell ref="O19:P19"/>
    <mergeCell ref="C5:D5"/>
    <mergeCell ref="E5:F5"/>
    <mergeCell ref="G5:H5"/>
    <mergeCell ref="E6:F6"/>
    <mergeCell ref="O5:P5"/>
    <mergeCell ref="Q6:R6"/>
    <mergeCell ref="I6:J6"/>
    <mergeCell ref="K6:L6"/>
    <mergeCell ref="M6:N6"/>
    <mergeCell ref="A24:B24"/>
    <mergeCell ref="C24:D24"/>
    <mergeCell ref="E24:F24"/>
    <mergeCell ref="G24:H24"/>
    <mergeCell ref="E21:F21"/>
    <mergeCell ref="C21:D21"/>
    <mergeCell ref="A21:B21"/>
    <mergeCell ref="Q19:R19"/>
    <mergeCell ref="C23:D23"/>
    <mergeCell ref="E23:F23"/>
    <mergeCell ref="G23:H23"/>
    <mergeCell ref="I23:J23"/>
    <mergeCell ref="K23:L23"/>
    <mergeCell ref="M23:N23"/>
    <mergeCell ref="O23:P23"/>
    <mergeCell ref="Q23:R23"/>
    <mergeCell ref="C19:D19"/>
    <mergeCell ref="E19:F19"/>
    <mergeCell ref="G20:H20"/>
    <mergeCell ref="A20:B20"/>
    <mergeCell ref="G19:H19"/>
    <mergeCell ref="I19:J19"/>
    <mergeCell ref="K25:L25"/>
    <mergeCell ref="M25:N25"/>
    <mergeCell ref="O25:P25"/>
    <mergeCell ref="Q25:R25"/>
    <mergeCell ref="I24:J24"/>
    <mergeCell ref="K24:L24"/>
    <mergeCell ref="M24:N24"/>
    <mergeCell ref="O24:P24"/>
    <mergeCell ref="Q24:R24"/>
    <mergeCell ref="A25:B25"/>
    <mergeCell ref="C25:D25"/>
    <mergeCell ref="E25:F25"/>
    <mergeCell ref="G25:H25"/>
    <mergeCell ref="I25:J25"/>
  </mergeCells>
  <phoneticPr fontId="0" type="noConversion"/>
  <conditionalFormatting sqref="C6:D6">
    <cfRule type="containsText" dxfId="194" priority="77" stopIfTrue="1" operator="containsText" text="RECALE">
      <formula>NOT(ISERROR(SEARCH("RECALE",C6)))</formula>
    </cfRule>
    <cfRule type="containsText" dxfId="193" priority="78" stopIfTrue="1" operator="containsText" text="RECU">
      <formula>NOT(ISERROR(SEARCH("RECU",C6)))</formula>
    </cfRule>
  </conditionalFormatting>
  <conditionalFormatting sqref="E6:F6">
    <cfRule type="containsText" dxfId="192" priority="75" stopIfTrue="1" operator="containsText" text="RECALE">
      <formula>NOT(ISERROR(SEARCH("RECALE",E6)))</formula>
    </cfRule>
    <cfRule type="containsText" dxfId="191" priority="76" stopIfTrue="1" operator="containsText" text="RECU">
      <formula>NOT(ISERROR(SEARCH("RECU",E6)))</formula>
    </cfRule>
  </conditionalFormatting>
  <conditionalFormatting sqref="G6:H6">
    <cfRule type="containsText" dxfId="190" priority="73" stopIfTrue="1" operator="containsText" text="RECALE">
      <formula>NOT(ISERROR(SEARCH("RECALE",G6)))</formula>
    </cfRule>
    <cfRule type="containsText" dxfId="189" priority="74" stopIfTrue="1" operator="containsText" text="RECU">
      <formula>NOT(ISERROR(SEARCH("RECU",G6)))</formula>
    </cfRule>
  </conditionalFormatting>
  <conditionalFormatting sqref="I6:J6">
    <cfRule type="containsText" dxfId="188" priority="71" stopIfTrue="1" operator="containsText" text="RECALE">
      <formula>NOT(ISERROR(SEARCH("RECALE",I6)))</formula>
    </cfRule>
    <cfRule type="containsText" dxfId="187" priority="72" stopIfTrue="1" operator="containsText" text="RECU">
      <formula>NOT(ISERROR(SEARCH("RECU",I6)))</formula>
    </cfRule>
  </conditionalFormatting>
  <conditionalFormatting sqref="K6:L6">
    <cfRule type="containsText" dxfId="186" priority="69" stopIfTrue="1" operator="containsText" text="RECALE">
      <formula>NOT(ISERROR(SEARCH("RECALE",K6)))</formula>
    </cfRule>
    <cfRule type="containsText" dxfId="185" priority="70" stopIfTrue="1" operator="containsText" text="RECU">
      <formula>NOT(ISERROR(SEARCH("RECU",K6)))</formula>
    </cfRule>
  </conditionalFormatting>
  <conditionalFormatting sqref="M6:N6">
    <cfRule type="containsText" dxfId="184" priority="67" stopIfTrue="1" operator="containsText" text="RECALE">
      <formula>NOT(ISERROR(SEARCH("RECALE",M6)))</formula>
    </cfRule>
    <cfRule type="containsText" dxfId="183" priority="68" stopIfTrue="1" operator="containsText" text="RECU">
      <formula>NOT(ISERROR(SEARCH("RECU",M6)))</formula>
    </cfRule>
  </conditionalFormatting>
  <conditionalFormatting sqref="O6:P6">
    <cfRule type="containsText" dxfId="182" priority="65" stopIfTrue="1" operator="containsText" text="RECALE">
      <formula>NOT(ISERROR(SEARCH("RECALE",O6)))</formula>
    </cfRule>
    <cfRule type="containsText" dxfId="181" priority="66" stopIfTrue="1" operator="containsText" text="RECU">
      <formula>NOT(ISERROR(SEARCH("RECU",O6)))</formula>
    </cfRule>
  </conditionalFormatting>
  <conditionalFormatting sqref="Q6:R6">
    <cfRule type="containsText" dxfId="180" priority="63" stopIfTrue="1" operator="containsText" text="RECALE">
      <formula>NOT(ISERROR(SEARCH("RECALE",Q6)))</formula>
    </cfRule>
    <cfRule type="containsText" dxfId="179" priority="64" stopIfTrue="1" operator="containsText" text="RECU">
      <formula>NOT(ISERROR(SEARCH("RECU",Q6)))</formula>
    </cfRule>
  </conditionalFormatting>
  <conditionalFormatting sqref="D14">
    <cfRule type="containsText" dxfId="178" priority="61" stopIfTrue="1" operator="containsText" text="RECALE">
      <formula>NOT(ISERROR(SEARCH("RECALE",D14)))</formula>
    </cfRule>
    <cfRule type="containsText" dxfId="177" priority="62" stopIfTrue="1" operator="containsText" text="RECU">
      <formula>NOT(ISERROR(SEARCH("RECU",D14)))</formula>
    </cfRule>
  </conditionalFormatting>
  <conditionalFormatting sqref="F14">
    <cfRule type="containsText" dxfId="176" priority="59" stopIfTrue="1" operator="containsText" text="RECALE">
      <formula>NOT(ISERROR(SEARCH("RECALE",F14)))</formula>
    </cfRule>
    <cfRule type="containsText" dxfId="175" priority="60" stopIfTrue="1" operator="containsText" text="RECU">
      <formula>NOT(ISERROR(SEARCH("RECU",F14)))</formula>
    </cfRule>
  </conditionalFormatting>
  <conditionalFormatting sqref="H14">
    <cfRule type="containsText" dxfId="174" priority="57" stopIfTrue="1" operator="containsText" text="RECALE">
      <formula>NOT(ISERROR(SEARCH("RECALE",H14)))</formula>
    </cfRule>
    <cfRule type="containsText" dxfId="173" priority="58" stopIfTrue="1" operator="containsText" text="RECU">
      <formula>NOT(ISERROR(SEARCH("RECU",H14)))</formula>
    </cfRule>
  </conditionalFormatting>
  <conditionalFormatting sqref="J14">
    <cfRule type="containsText" dxfId="172" priority="55" stopIfTrue="1" operator="containsText" text="RECALE">
      <formula>NOT(ISERROR(SEARCH("RECALE",J14)))</formula>
    </cfRule>
    <cfRule type="containsText" dxfId="171" priority="56" stopIfTrue="1" operator="containsText" text="RECU">
      <formula>NOT(ISERROR(SEARCH("RECU",J14)))</formula>
    </cfRule>
  </conditionalFormatting>
  <conditionalFormatting sqref="L14">
    <cfRule type="containsText" dxfId="170" priority="53" stopIfTrue="1" operator="containsText" text="RECALE">
      <formula>NOT(ISERROR(SEARCH("RECALE",L14)))</formula>
    </cfRule>
    <cfRule type="containsText" dxfId="169" priority="54" stopIfTrue="1" operator="containsText" text="RECU">
      <formula>NOT(ISERROR(SEARCH("RECU",L14)))</formula>
    </cfRule>
  </conditionalFormatting>
  <conditionalFormatting sqref="N14">
    <cfRule type="containsText" dxfId="168" priority="51" stopIfTrue="1" operator="containsText" text="RECALE">
      <formula>NOT(ISERROR(SEARCH("RECALE",N14)))</formula>
    </cfRule>
    <cfRule type="containsText" dxfId="167" priority="52" stopIfTrue="1" operator="containsText" text="RECU">
      <formula>NOT(ISERROR(SEARCH("RECU",N14)))</formula>
    </cfRule>
  </conditionalFormatting>
  <conditionalFormatting sqref="P14">
    <cfRule type="containsText" dxfId="166" priority="49" stopIfTrue="1" operator="containsText" text="RECALE">
      <formula>NOT(ISERROR(SEARCH("RECALE",P14)))</formula>
    </cfRule>
    <cfRule type="containsText" dxfId="165" priority="50" stopIfTrue="1" operator="containsText" text="RECU">
      <formula>NOT(ISERROR(SEARCH("RECU",P14)))</formula>
    </cfRule>
  </conditionalFormatting>
  <conditionalFormatting sqref="R14">
    <cfRule type="containsText" dxfId="164" priority="47" stopIfTrue="1" operator="containsText" text="RECALE">
      <formula>NOT(ISERROR(SEARCH("RECALE",R14)))</formula>
    </cfRule>
    <cfRule type="containsText" dxfId="163" priority="48" stopIfTrue="1" operator="containsText" text="RECU">
      <formula>NOT(ISERROR(SEARCH("RECU",R14)))</formula>
    </cfRule>
  </conditionalFormatting>
  <conditionalFormatting sqref="D17">
    <cfRule type="containsText" dxfId="162" priority="29" stopIfTrue="1" operator="containsText" text="RECALE">
      <formula>NOT(ISERROR(SEARCH("RECALE",D17)))</formula>
    </cfRule>
    <cfRule type="containsText" dxfId="161" priority="30" stopIfTrue="1" operator="containsText" text="RECU">
      <formula>NOT(ISERROR(SEARCH("RECU",D17)))</formula>
    </cfRule>
  </conditionalFormatting>
  <conditionalFormatting sqref="F17">
    <cfRule type="containsText" dxfId="160" priority="13" stopIfTrue="1" operator="containsText" text="RECALE">
      <formula>NOT(ISERROR(SEARCH("RECALE",F17)))</formula>
    </cfRule>
    <cfRule type="containsText" dxfId="159" priority="14" stopIfTrue="1" operator="containsText" text="RECU">
      <formula>NOT(ISERROR(SEARCH("RECU",F17)))</formula>
    </cfRule>
  </conditionalFormatting>
  <conditionalFormatting sqref="H17">
    <cfRule type="containsText" dxfId="158" priority="11" stopIfTrue="1" operator="containsText" text="RECALE">
      <formula>NOT(ISERROR(SEARCH("RECALE",H17)))</formula>
    </cfRule>
    <cfRule type="containsText" dxfId="157" priority="12" stopIfTrue="1" operator="containsText" text="RECU">
      <formula>NOT(ISERROR(SEARCH("RECU",H17)))</formula>
    </cfRule>
  </conditionalFormatting>
  <conditionalFormatting sqref="J17">
    <cfRule type="containsText" dxfId="156" priority="9" stopIfTrue="1" operator="containsText" text="RECALE">
      <formula>NOT(ISERROR(SEARCH("RECALE",J17)))</formula>
    </cfRule>
    <cfRule type="containsText" dxfId="155" priority="10" stopIfTrue="1" operator="containsText" text="RECU">
      <formula>NOT(ISERROR(SEARCH("RECU",J17)))</formula>
    </cfRule>
  </conditionalFormatting>
  <conditionalFormatting sqref="L17">
    <cfRule type="containsText" dxfId="154" priority="7" stopIfTrue="1" operator="containsText" text="RECALE">
      <formula>NOT(ISERROR(SEARCH("RECALE",L17)))</formula>
    </cfRule>
    <cfRule type="containsText" dxfId="153" priority="8" stopIfTrue="1" operator="containsText" text="RECU">
      <formula>NOT(ISERROR(SEARCH("RECU",L17)))</formula>
    </cfRule>
  </conditionalFormatting>
  <conditionalFormatting sqref="N17">
    <cfRule type="containsText" dxfId="152" priority="5" stopIfTrue="1" operator="containsText" text="RECALE">
      <formula>NOT(ISERROR(SEARCH("RECALE",N17)))</formula>
    </cfRule>
    <cfRule type="containsText" dxfId="151" priority="6" stopIfTrue="1" operator="containsText" text="RECU">
      <formula>NOT(ISERROR(SEARCH("RECU",N17)))</formula>
    </cfRule>
  </conditionalFormatting>
  <conditionalFormatting sqref="P17">
    <cfRule type="containsText" dxfId="150" priority="3" stopIfTrue="1" operator="containsText" text="RECALE">
      <formula>NOT(ISERROR(SEARCH("RECALE",P17)))</formula>
    </cfRule>
    <cfRule type="containsText" dxfId="149" priority="4" stopIfTrue="1" operator="containsText" text="RECU">
      <formula>NOT(ISERROR(SEARCH("RECU",P17)))</formula>
    </cfRule>
  </conditionalFormatting>
  <conditionalFormatting sqref="R17">
    <cfRule type="containsText" dxfId="148" priority="1" stopIfTrue="1" operator="containsText" text="RECALE">
      <formula>NOT(ISERROR(SEARCH("RECALE",R17)))</formula>
    </cfRule>
    <cfRule type="containsText" dxfId="147" priority="2" stopIfTrue="1" operator="containsText" text="RECU">
      <formula>NOT(ISERROR(SEARCH("RECU",R17)))</formula>
    </cfRule>
  </conditionalFormatting>
  <pageMargins left="0.39370078740157483" right="0.39370078740157483" top="0.15748031496062992" bottom="0.19685039370078741" header="0.11811023622047245" footer="0.15748031496062992"/>
  <pageSetup paperSize="9" scale="65" orientation="landscape" horizontalDpi="300" verticalDpi="300"/>
  <headerFooter alignWithMargins="0">
    <oddHeader xml:space="preserve">&amp;CEXAMEN INITIATEUR CLUB </oddHeader>
    <oddFooter>&amp;L&amp;F</oddFooter>
  </headerFooter>
  <cellWatches>
    <cellWatch r="O5"/>
  </cellWatches>
  <ignoredErrors>
    <ignoredError sqref="F14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zoomScale="75" zoomScaleNormal="75" workbookViewId="0">
      <selection activeCell="A7" sqref="A7"/>
    </sheetView>
  </sheetViews>
  <sheetFormatPr defaultColWidth="11.42578125" defaultRowHeight="12.75"/>
  <cols>
    <col min="1" max="1" width="35.140625" customWidth="1"/>
    <col min="2" max="2" width="9.140625" customWidth="1"/>
    <col min="3" max="18" width="9.85546875" customWidth="1"/>
  </cols>
  <sheetData>
    <row r="1" spans="1:27" ht="42" customHeight="1">
      <c r="A1" s="210"/>
      <c r="B1" s="210"/>
      <c r="C1" s="210"/>
      <c r="D1" s="210"/>
      <c r="E1" s="210"/>
      <c r="F1" s="210"/>
      <c r="G1" s="122" t="s">
        <v>48</v>
      </c>
      <c r="H1" s="205">
        <f>Jury!D12</f>
        <v>0</v>
      </c>
      <c r="I1" s="206"/>
      <c r="J1" s="206"/>
      <c r="K1" s="206"/>
      <c r="L1" s="206"/>
      <c r="M1" s="207" t="s">
        <v>51</v>
      </c>
      <c r="N1" s="207"/>
      <c r="O1" s="207"/>
      <c r="P1" s="207"/>
      <c r="Q1" s="207"/>
      <c r="R1" s="207"/>
    </row>
    <row r="2" spans="1:27" ht="42" customHeight="1">
      <c r="A2" s="210"/>
      <c r="B2" s="210"/>
      <c r="C2" s="210"/>
      <c r="D2" s="210"/>
      <c r="E2" s="210"/>
      <c r="F2" s="210"/>
      <c r="G2" s="122" t="s">
        <v>49</v>
      </c>
      <c r="H2" s="206">
        <f>Jury!D13</f>
        <v>0</v>
      </c>
      <c r="I2" s="206"/>
      <c r="J2" s="206"/>
      <c r="K2" s="206"/>
      <c r="L2" s="206"/>
      <c r="M2" s="207"/>
      <c r="N2" s="207"/>
      <c r="O2" s="207"/>
      <c r="P2" s="207"/>
      <c r="Q2" s="207"/>
      <c r="R2" s="207"/>
    </row>
    <row r="3" spans="1:27" ht="42" customHeight="1" thickBot="1">
      <c r="A3" s="210"/>
      <c r="B3" s="210"/>
      <c r="C3" s="210"/>
      <c r="D3" s="210"/>
      <c r="E3" s="210"/>
      <c r="F3" s="210"/>
      <c r="G3" s="209">
        <f>Jury!D16</f>
        <v>0</v>
      </c>
      <c r="H3" s="209"/>
      <c r="I3" s="209"/>
      <c r="J3" s="209"/>
      <c r="K3" s="209"/>
      <c r="L3" s="209"/>
      <c r="M3" s="208"/>
      <c r="N3" s="208"/>
      <c r="O3" s="208"/>
      <c r="P3" s="208"/>
      <c r="Q3" s="208"/>
      <c r="R3" s="208"/>
    </row>
    <row r="4" spans="1:27" ht="15.75" customHeight="1" thickBot="1">
      <c r="A4" s="210" t="s">
        <v>50</v>
      </c>
      <c r="B4" s="211"/>
      <c r="C4" s="202" t="s">
        <v>60</v>
      </c>
      <c r="D4" s="203"/>
      <c r="E4" s="202" t="s">
        <v>61</v>
      </c>
      <c r="F4" s="203"/>
      <c r="G4" s="202" t="s">
        <v>62</v>
      </c>
      <c r="H4" s="203"/>
      <c r="I4" s="202" t="s">
        <v>63</v>
      </c>
      <c r="J4" s="203"/>
      <c r="K4" s="202" t="s">
        <v>64</v>
      </c>
      <c r="L4" s="203"/>
      <c r="M4" s="202" t="s">
        <v>65</v>
      </c>
      <c r="N4" s="203"/>
      <c r="O4" s="202" t="s">
        <v>66</v>
      </c>
      <c r="P4" s="203"/>
      <c r="Q4" s="202" t="s">
        <v>67</v>
      </c>
      <c r="R4" s="203"/>
      <c r="S4" s="15"/>
      <c r="T4" s="204"/>
      <c r="U4" s="204"/>
      <c r="V4" s="4"/>
    </row>
    <row r="5" spans="1:27" ht="33" customHeight="1" thickBot="1">
      <c r="A5" s="210"/>
      <c r="B5" s="211"/>
      <c r="C5" s="199">
        <f>'Bordereaux Délivrance 1'!E22</f>
        <v>0</v>
      </c>
      <c r="D5" s="196"/>
      <c r="E5" s="199">
        <f>'Bordereaux Délivrance 1'!E23</f>
        <v>0</v>
      </c>
      <c r="F5" s="196"/>
      <c r="G5" s="199">
        <f>'Bordereaux Délivrance 1'!E24</f>
        <v>0</v>
      </c>
      <c r="H5" s="196"/>
      <c r="I5" s="199">
        <f>'Bordereaux Délivrance 1'!E25</f>
        <v>0</v>
      </c>
      <c r="J5" s="196"/>
      <c r="K5" s="199">
        <f>'Bordereaux Délivrance 1'!E26</f>
        <v>0</v>
      </c>
      <c r="L5" s="196"/>
      <c r="M5" s="195">
        <f>'Bordereaux Délivrance 1'!E27</f>
        <v>0</v>
      </c>
      <c r="N5" s="196"/>
      <c r="O5" s="195">
        <f>'Bordereaux Délivrance 1'!E28</f>
        <v>0</v>
      </c>
      <c r="P5" s="196"/>
      <c r="Q5" s="195">
        <f>'Bordereaux Délivrance 1'!G28</f>
        <v>0</v>
      </c>
      <c r="R5" s="196"/>
      <c r="S5" s="5"/>
      <c r="T5" s="5"/>
      <c r="U5" s="5"/>
      <c r="V5" s="4"/>
      <c r="W5" s="3"/>
      <c r="X5" s="3"/>
      <c r="Y5" s="3"/>
      <c r="Z5" s="3"/>
      <c r="AA5" s="3"/>
    </row>
    <row r="6" spans="1:27" s="8" customFormat="1" ht="24.75" customHeight="1" thickBot="1">
      <c r="A6" s="212"/>
      <c r="B6" s="213"/>
      <c r="C6" s="197" t="str">
        <f>IF(D14="RECALE","RECALE",IF(D17="RECALE","RECALE","RECU"))</f>
        <v>RECALE</v>
      </c>
      <c r="D6" s="198"/>
      <c r="E6" s="197" t="str">
        <f>IF(F14="RECALE","RECALE",IF(F17="RECALE","RECALE","RECU"))</f>
        <v>RECALE</v>
      </c>
      <c r="F6" s="198"/>
      <c r="G6" s="197" t="str">
        <f>IF(H14="RECALE","RECALE",IF(H17="RECALE","RECALE","RECU"))</f>
        <v>RECALE</v>
      </c>
      <c r="H6" s="198"/>
      <c r="I6" s="197" t="str">
        <f>IF(J14="RECALE","RECALE",IF(J17="RECALE","RECALE","RECU"))</f>
        <v>RECALE</v>
      </c>
      <c r="J6" s="198"/>
      <c r="K6" s="197" t="str">
        <f>IF(L14="RECALE","RECALE",IF(L17="RECALE","RECALE","RECU"))</f>
        <v>RECALE</v>
      </c>
      <c r="L6" s="198"/>
      <c r="M6" s="197" t="str">
        <f>IF(N14="RECALE","RECALE",IF(N17="RECALE","RECALE","RECU"))</f>
        <v>RECALE</v>
      </c>
      <c r="N6" s="198"/>
      <c r="O6" s="197" t="str">
        <f>IF(P14="RECALE","RECALE",IF(P17="RECALE","RECALE","RECU"))</f>
        <v>RECALE</v>
      </c>
      <c r="P6" s="198"/>
      <c r="Q6" s="197" t="str">
        <f>IF(R14="RECALE","RECALE",IF(R17="RECALE","RECALE","RECU"))</f>
        <v>RECALE</v>
      </c>
      <c r="R6" s="198"/>
      <c r="S6" s="30"/>
      <c r="T6" s="30"/>
      <c r="U6" s="30"/>
      <c r="V6" s="7"/>
      <c r="W6" s="31"/>
      <c r="X6" s="31"/>
      <c r="Y6" s="31"/>
      <c r="Z6" s="31"/>
      <c r="AA6" s="31"/>
    </row>
    <row r="7" spans="1:27" s="76" customFormat="1" ht="18.75" thickBot="1">
      <c r="A7" s="68" t="s">
        <v>89</v>
      </c>
      <c r="B7" s="69" t="s">
        <v>0</v>
      </c>
      <c r="C7" s="70" t="s">
        <v>1</v>
      </c>
      <c r="D7" s="71" t="s">
        <v>2</v>
      </c>
      <c r="E7" s="70" t="s">
        <v>1</v>
      </c>
      <c r="F7" s="71" t="s">
        <v>2</v>
      </c>
      <c r="G7" s="72" t="s">
        <v>1</v>
      </c>
      <c r="H7" s="73" t="s">
        <v>2</v>
      </c>
      <c r="I7" s="70" t="s">
        <v>1</v>
      </c>
      <c r="J7" s="71" t="s">
        <v>2</v>
      </c>
      <c r="K7" s="72" t="s">
        <v>1</v>
      </c>
      <c r="L7" s="73" t="s">
        <v>2</v>
      </c>
      <c r="M7" s="70" t="s">
        <v>1</v>
      </c>
      <c r="N7" s="71" t="s">
        <v>2</v>
      </c>
      <c r="O7" s="70" t="s">
        <v>1</v>
      </c>
      <c r="P7" s="71" t="s">
        <v>2</v>
      </c>
      <c r="Q7" s="70" t="s">
        <v>1</v>
      </c>
      <c r="R7" s="71" t="s">
        <v>2</v>
      </c>
      <c r="S7" s="74"/>
      <c r="T7" s="74"/>
      <c r="U7" s="74"/>
      <c r="V7" s="75"/>
    </row>
    <row r="8" spans="1:27" s="76" customFormat="1" ht="11.1" customHeight="1" thickBot="1">
      <c r="A8" s="77"/>
      <c r="B8" s="78"/>
      <c r="C8" s="79"/>
      <c r="D8" s="80"/>
      <c r="E8" s="79"/>
      <c r="F8" s="80"/>
      <c r="G8" s="79"/>
      <c r="H8" s="81"/>
      <c r="I8" s="79"/>
      <c r="J8" s="80"/>
      <c r="K8" s="79"/>
      <c r="L8" s="81"/>
      <c r="M8" s="79"/>
      <c r="N8" s="80"/>
      <c r="O8" s="79"/>
      <c r="P8" s="80"/>
      <c r="Q8" s="79"/>
      <c r="R8" s="80"/>
      <c r="S8" s="74"/>
      <c r="T8" s="74"/>
      <c r="U8" s="74"/>
      <c r="V8" s="75"/>
    </row>
    <row r="9" spans="1:27" s="90" customFormat="1" ht="23.1" customHeight="1">
      <c r="A9" s="82" t="s">
        <v>6</v>
      </c>
      <c r="B9" s="83">
        <v>1</v>
      </c>
      <c r="C9" s="84"/>
      <c r="D9" s="85">
        <f>IF(C9=0,0,$B9*C9)</f>
        <v>0</v>
      </c>
      <c r="E9" s="84"/>
      <c r="F9" s="85">
        <f>IF(E9=0,0,$B9*E9)</f>
        <v>0</v>
      </c>
      <c r="G9" s="84"/>
      <c r="H9" s="86">
        <f>IF(G9=0,0,$B9*G9)</f>
        <v>0</v>
      </c>
      <c r="I9" s="84"/>
      <c r="J9" s="85">
        <f>IF(I9=0,0,$B9*I9)</f>
        <v>0</v>
      </c>
      <c r="K9" s="84"/>
      <c r="L9" s="86">
        <f>IF(K9=0,0,$B9*K9)</f>
        <v>0</v>
      </c>
      <c r="M9" s="84"/>
      <c r="N9" s="85">
        <f>IF(M9=0,0,$B9*M9)</f>
        <v>0</v>
      </c>
      <c r="O9" s="84"/>
      <c r="P9" s="85">
        <f>IF(O9=0,0,$B9*O9)</f>
        <v>0</v>
      </c>
      <c r="Q9" s="84"/>
      <c r="R9" s="85">
        <f>IF(Q9=0,0,$B9*Q9)</f>
        <v>0</v>
      </c>
      <c r="S9" s="87"/>
      <c r="T9" s="88"/>
      <c r="U9" s="87"/>
      <c r="V9" s="89"/>
    </row>
    <row r="10" spans="1:27" s="96" customFormat="1" ht="11.1" customHeight="1">
      <c r="A10" s="91"/>
      <c r="B10" s="92"/>
      <c r="C10" s="93"/>
      <c r="D10" s="94"/>
      <c r="E10" s="93"/>
      <c r="F10" s="94"/>
      <c r="G10" s="93"/>
      <c r="H10" s="95"/>
      <c r="I10" s="93"/>
      <c r="J10" s="94"/>
      <c r="K10" s="93"/>
      <c r="L10" s="95"/>
      <c r="M10" s="93"/>
      <c r="N10" s="94"/>
      <c r="O10" s="93"/>
      <c r="P10" s="94"/>
      <c r="Q10" s="93"/>
      <c r="R10" s="94"/>
      <c r="S10" s="87"/>
      <c r="T10" s="88"/>
      <c r="U10" s="87"/>
      <c r="V10" s="89"/>
    </row>
    <row r="11" spans="1:27" s="90" customFormat="1" ht="23.1" customHeight="1">
      <c r="A11" s="82" t="s">
        <v>7</v>
      </c>
      <c r="B11" s="97">
        <v>2</v>
      </c>
      <c r="C11" s="84"/>
      <c r="D11" s="85">
        <f>IF(C11=0,0,$B11*C11)</f>
        <v>0</v>
      </c>
      <c r="E11" s="84"/>
      <c r="F11" s="85">
        <f>IF(E11=0,0,$B11*E11)</f>
        <v>0</v>
      </c>
      <c r="G11" s="84"/>
      <c r="H11" s="86">
        <f>IF(G11=0,0,$B11*G11)</f>
        <v>0</v>
      </c>
      <c r="I11" s="84"/>
      <c r="J11" s="85">
        <f>IF(I11=0,0,$B11*I11)</f>
        <v>0</v>
      </c>
      <c r="K11" s="84"/>
      <c r="L11" s="86">
        <f>IF(K11=0,0,$B11*K11)</f>
        <v>0</v>
      </c>
      <c r="M11" s="84"/>
      <c r="N11" s="85">
        <f>IF(M11=0,0,$B11*M11)</f>
        <v>0</v>
      </c>
      <c r="O11" s="84"/>
      <c r="P11" s="85">
        <f>IF(O11=0,0,$B11*O11)</f>
        <v>0</v>
      </c>
      <c r="Q11" s="84"/>
      <c r="R11" s="85">
        <f>IF(Q11=0,0,$B11*Q11)</f>
        <v>0</v>
      </c>
      <c r="S11" s="87"/>
      <c r="T11" s="88"/>
      <c r="U11" s="87"/>
      <c r="V11" s="89"/>
    </row>
    <row r="12" spans="1:27" s="96" customFormat="1" ht="23.1" customHeight="1" thickBot="1">
      <c r="A12" s="82" t="s">
        <v>8</v>
      </c>
      <c r="B12" s="98">
        <v>2</v>
      </c>
      <c r="C12" s="99"/>
      <c r="D12" s="100">
        <f>IF(C12=0,0,$B12*C12)</f>
        <v>0</v>
      </c>
      <c r="E12" s="84"/>
      <c r="F12" s="94">
        <f>IF(E12=0,0,$B12*E12)</f>
        <v>0</v>
      </c>
      <c r="G12" s="84"/>
      <c r="H12" s="95">
        <f>IF(G12=0,0,$B12*G12)</f>
        <v>0</v>
      </c>
      <c r="I12" s="84"/>
      <c r="J12" s="94">
        <f>IF(I12=0,0,$B12*I12)</f>
        <v>0</v>
      </c>
      <c r="K12" s="84"/>
      <c r="L12" s="95">
        <f>IF(K12=0,0,$B12*K12)</f>
        <v>0</v>
      </c>
      <c r="M12" s="84"/>
      <c r="N12" s="94">
        <f>IF(M12=0,0,$B12*M12)</f>
        <v>0</v>
      </c>
      <c r="O12" s="99"/>
      <c r="P12" s="100">
        <f>IF(O12=0,0,$B12*O12)</f>
        <v>0</v>
      </c>
      <c r="Q12" s="99"/>
      <c r="R12" s="100">
        <f>IF(Q12=0,0,$B12*Q12)</f>
        <v>0</v>
      </c>
      <c r="S12" s="87"/>
      <c r="T12" s="88"/>
      <c r="U12" s="87"/>
      <c r="V12" s="89"/>
    </row>
    <row r="13" spans="1:27" s="76" customFormat="1" ht="23.1" customHeight="1" thickBot="1">
      <c r="A13" s="101" t="s">
        <v>85</v>
      </c>
      <c r="B13" s="102"/>
      <c r="C13" s="103">
        <f>(C11+C12)/2</f>
        <v>0</v>
      </c>
      <c r="D13" s="104">
        <f>SUM(D9:D12)</f>
        <v>0</v>
      </c>
      <c r="E13" s="103">
        <f>(E11+E12)/2</f>
        <v>0</v>
      </c>
      <c r="F13" s="104">
        <f>SUM(F9:F12)</f>
        <v>0</v>
      </c>
      <c r="G13" s="103">
        <f>(G11+G12)/2</f>
        <v>0</v>
      </c>
      <c r="H13" s="104">
        <f>SUM(H9:H12)</f>
        <v>0</v>
      </c>
      <c r="I13" s="103">
        <f>(I11+I12)/2</f>
        <v>0</v>
      </c>
      <c r="J13" s="104">
        <f>SUM(J9:J12)</f>
        <v>0</v>
      </c>
      <c r="K13" s="103">
        <f>(K11+K12)/2</f>
        <v>0</v>
      </c>
      <c r="L13" s="104">
        <f>SUM(L9:L12)</f>
        <v>0</v>
      </c>
      <c r="M13" s="103">
        <f>(M11+M12)/2</f>
        <v>0</v>
      </c>
      <c r="N13" s="104">
        <f>SUM(N9:N12)</f>
        <v>0</v>
      </c>
      <c r="O13" s="103">
        <f>(O11+O12)/2</f>
        <v>0</v>
      </c>
      <c r="P13" s="104">
        <f>SUM(P9:P12)</f>
        <v>0</v>
      </c>
      <c r="Q13" s="103">
        <f>(Q11+Q12)/2</f>
        <v>0</v>
      </c>
      <c r="R13" s="104">
        <f>SUM(R9:R12)</f>
        <v>0</v>
      </c>
      <c r="S13" s="105"/>
      <c r="T13" s="106"/>
      <c r="U13" s="105"/>
      <c r="V13" s="75"/>
    </row>
    <row r="14" spans="1:27" s="110" customFormat="1" ht="23.1" customHeight="1" thickBot="1">
      <c r="A14" s="107"/>
      <c r="B14" s="108"/>
      <c r="C14" s="109"/>
      <c r="D14" s="104" t="str">
        <f>IF(C9&lt;10,"RECALE",IF(C11&lt;5,"RECALE",IF(C12&lt;5,"RECALE",IF(C13&lt;10,"RECALE","RECU"))))</f>
        <v>RECALE</v>
      </c>
      <c r="E14" s="109"/>
      <c r="F14" s="104" t="str">
        <f>IF(E9&lt;10,"RECALE",IF(E11&lt;5,"RECALE",IF(E12&lt;5,"RECALE",IF(E13&lt;10,"RECALE","RECU"))))</f>
        <v>RECALE</v>
      </c>
      <c r="G14" s="109"/>
      <c r="H14" s="104" t="str">
        <f>IF(G9&lt;10,"RECALE",IF(G11&lt;5,"RECALE",IF(G12&lt;5,"RECALE",IF(G13&lt;10,"RECALE","RECU"))))</f>
        <v>RECALE</v>
      </c>
      <c r="I14" s="109"/>
      <c r="J14" s="104" t="str">
        <f>IF(I9&lt;10,"RECALE",IF(I11&lt;5,"RECALE",IF(I12&lt;5,"RECALE",IF(I13&lt;10,"RECALE","RECU"))))</f>
        <v>RECALE</v>
      </c>
      <c r="K14" s="109"/>
      <c r="L14" s="104" t="str">
        <f>IF(K9&lt;10,"RECALE",IF(K11&lt;5,"RECALE",IF(K12&lt;5,"RECALE",IF(K13&lt;10,"RECALE","RECU"))))</f>
        <v>RECALE</v>
      </c>
      <c r="M14" s="109"/>
      <c r="N14" s="104" t="str">
        <f>IF(M9&lt;10,"RECALE",IF(M11&lt;5,"RECALE",IF(M12&lt;5,"RECALE",IF(M13&lt;10,"RECALE","RECU"))))</f>
        <v>RECALE</v>
      </c>
      <c r="O14" s="109"/>
      <c r="P14" s="104" t="str">
        <f>IF(O9&lt;10,"RECALE",IF(O11&lt;5,"RECALE",IF(O12&lt;5,"RECALE",IF(O13&lt;10,"RECALE","RECU"))))</f>
        <v>RECALE</v>
      </c>
      <c r="Q14" s="109"/>
      <c r="R14" s="104" t="str">
        <f>IF(Q9&lt;10,"RECALE",IF(Q11&lt;5,"RECALE",IF(Q12&lt;5,"RECALE",IF(Q13&lt;10,"RECALE","RECU"))))</f>
        <v>RECALE</v>
      </c>
      <c r="S14" s="105"/>
      <c r="T14" s="106"/>
      <c r="U14" s="105"/>
      <c r="V14" s="75"/>
    </row>
    <row r="15" spans="1:27" s="96" customFormat="1" ht="23.1" customHeight="1" thickBot="1">
      <c r="A15" s="111" t="s">
        <v>5</v>
      </c>
      <c r="B15" s="92">
        <v>2</v>
      </c>
      <c r="C15" s="112"/>
      <c r="D15" s="113">
        <f>IF(C15=0,0,$B15*C15)</f>
        <v>0</v>
      </c>
      <c r="E15" s="114"/>
      <c r="F15" s="113">
        <f>IF(E15=0,0,$B15*E15)</f>
        <v>0</v>
      </c>
      <c r="G15" s="114"/>
      <c r="H15" s="113">
        <f>IF(G15=0,0,$B15*G15)</f>
        <v>0</v>
      </c>
      <c r="I15" s="114"/>
      <c r="J15" s="113">
        <f>IF(I15=0,0,$B15*I15)</f>
        <v>0</v>
      </c>
      <c r="K15" s="114"/>
      <c r="L15" s="113">
        <f>IF(K15=0,0,$B15*K15)</f>
        <v>0</v>
      </c>
      <c r="M15" s="114"/>
      <c r="N15" s="113">
        <f>IF(M15=0,0,$B15*M15)</f>
        <v>0</v>
      </c>
      <c r="O15" s="112"/>
      <c r="P15" s="113">
        <f>IF(O15=0,0,$B15*O15)</f>
        <v>0</v>
      </c>
      <c r="Q15" s="112"/>
      <c r="R15" s="113">
        <f>IF(Q15=0,0,$B15*Q15)</f>
        <v>0</v>
      </c>
      <c r="S15" s="87"/>
      <c r="T15" s="88"/>
      <c r="U15" s="87"/>
      <c r="V15" s="89"/>
    </row>
    <row r="16" spans="1:27" s="76" customFormat="1" ht="23.1" customHeight="1">
      <c r="A16" s="200" t="s">
        <v>9</v>
      </c>
      <c r="B16" s="115"/>
      <c r="C16" s="116"/>
      <c r="D16" s="117">
        <f>D13+D15</f>
        <v>0</v>
      </c>
      <c r="E16" s="116"/>
      <c r="F16" s="117">
        <f>F13+F15</f>
        <v>0</v>
      </c>
      <c r="G16" s="116"/>
      <c r="H16" s="117">
        <f>H13+H15</f>
        <v>0</v>
      </c>
      <c r="I16" s="116"/>
      <c r="J16" s="117">
        <f>J13+J15</f>
        <v>0</v>
      </c>
      <c r="K16" s="116"/>
      <c r="L16" s="117">
        <f>L13+L15</f>
        <v>0</v>
      </c>
      <c r="M16" s="116"/>
      <c r="N16" s="117">
        <f>N13+N15</f>
        <v>0</v>
      </c>
      <c r="O16" s="116"/>
      <c r="P16" s="117">
        <f>P13+P15</f>
        <v>0</v>
      </c>
      <c r="Q16" s="116"/>
      <c r="R16" s="117">
        <f>R13+R15</f>
        <v>0</v>
      </c>
      <c r="S16" s="105"/>
      <c r="T16" s="74"/>
      <c r="U16" s="105"/>
      <c r="V16" s="75"/>
    </row>
    <row r="17" spans="1:22" s="76" customFormat="1" ht="23.1" customHeight="1" thickBot="1">
      <c r="A17" s="201"/>
      <c r="B17" s="118"/>
      <c r="C17" s="119"/>
      <c r="D17" s="120" t="str">
        <f>IF(D14="RECALE","RECALE",IF(C15&lt;5,"RECALE",IF(D16&lt;70,"RECALE","RECU")))</f>
        <v>RECALE</v>
      </c>
      <c r="E17" s="119"/>
      <c r="F17" s="120" t="str">
        <f>IF(F14="RECALE","RECALE",IF(E15&lt;5,"RECALE",IF(F16&lt;70,"RECALE","RECU")))</f>
        <v>RECALE</v>
      </c>
      <c r="G17" s="119"/>
      <c r="H17" s="120" t="str">
        <f>IF(H14="RECALE","RECALE",IF(G15&lt;5,"RECALE",IF(H16&lt;70,"RECALE","RECU")))</f>
        <v>RECALE</v>
      </c>
      <c r="I17" s="119"/>
      <c r="J17" s="120" t="str">
        <f>IF(J14="RECALE","RECALE",IF(I15&lt;5,"RECALE",IF(J16&lt;70,"RECALE","RECU")))</f>
        <v>RECALE</v>
      </c>
      <c r="K17" s="119"/>
      <c r="L17" s="120" t="str">
        <f>IF(L14="RECALE","RECALE",IF(K15&lt;5,"RECALE",IF(L16&lt;70,"RECALE","RECU")))</f>
        <v>RECALE</v>
      </c>
      <c r="M17" s="119"/>
      <c r="N17" s="120" t="str">
        <f>IF(N14="RECALE","RECALE",IF(M15&lt;5,"RECALE",IF(N16&lt;70,"RECALE","RECU")))</f>
        <v>RECALE</v>
      </c>
      <c r="O17" s="119"/>
      <c r="P17" s="120" t="str">
        <f>IF(P14="RECALE","RECALE",IF(O15&lt;5,"RECALE",IF(P16&lt;70,"RECALE","RECU")))</f>
        <v>RECALE</v>
      </c>
      <c r="Q17" s="119"/>
      <c r="R17" s="120" t="str">
        <f>IF(R14="RECALE","RECALE",IF(Q15&lt;5,"RECALE",IF(R16&lt;70,"RECALE","RECU")))</f>
        <v>RECALE</v>
      </c>
      <c r="S17" s="105"/>
      <c r="T17" s="121"/>
      <c r="U17" s="105"/>
      <c r="V17" s="75"/>
    </row>
    <row r="18" spans="1:22" ht="9.75" customHeight="1" thickBot="1">
      <c r="B18" s="1"/>
      <c r="C18" s="1"/>
      <c r="D18" s="6"/>
    </row>
    <row r="19" spans="1:22" ht="18.75" customHeight="1" thickBot="1">
      <c r="A19" s="9" t="s">
        <v>4</v>
      </c>
      <c r="B19" s="10"/>
      <c r="C19" s="191" t="s">
        <v>10</v>
      </c>
      <c r="D19" s="192"/>
      <c r="E19" s="188" t="s">
        <v>11</v>
      </c>
      <c r="F19" s="189"/>
      <c r="G19" s="188" t="s">
        <v>12</v>
      </c>
      <c r="H19" s="189"/>
      <c r="I19" s="188" t="s">
        <v>13</v>
      </c>
      <c r="J19" s="189"/>
      <c r="K19" s="188" t="s">
        <v>14</v>
      </c>
      <c r="L19" s="189"/>
      <c r="M19" s="188" t="s">
        <v>15</v>
      </c>
      <c r="N19" s="189"/>
      <c r="O19" s="188" t="s">
        <v>16</v>
      </c>
      <c r="P19" s="189"/>
      <c r="Q19" s="188" t="s">
        <v>17</v>
      </c>
      <c r="R19" s="189"/>
    </row>
    <row r="20" spans="1:22" ht="44.25" customHeight="1" thickBot="1">
      <c r="A20" s="193" t="s">
        <v>69</v>
      </c>
      <c r="B20" s="194"/>
      <c r="C20" s="186" t="str">
        <f>Jury!D22</f>
        <v>xxxxx XXXXX, MFx</v>
      </c>
      <c r="D20" s="187"/>
      <c r="E20" s="186">
        <f>Jury!D23</f>
        <v>0</v>
      </c>
      <c r="F20" s="187"/>
      <c r="G20" s="186">
        <f>Jury!D24</f>
        <v>0</v>
      </c>
      <c r="H20" s="187"/>
      <c r="I20" s="186">
        <f>Jury!D25</f>
        <v>0</v>
      </c>
      <c r="J20" s="187"/>
      <c r="K20" s="186">
        <f>Jury!D26</f>
        <v>0</v>
      </c>
      <c r="L20" s="187"/>
      <c r="M20" s="186">
        <f>Jury!D27</f>
        <v>0</v>
      </c>
      <c r="N20" s="187"/>
      <c r="O20" s="186">
        <f>Jury!D28</f>
        <v>0</v>
      </c>
      <c r="P20" s="187"/>
      <c r="Q20" s="186">
        <f>Jury!D29</f>
        <v>0</v>
      </c>
      <c r="R20" s="187"/>
    </row>
    <row r="21" spans="1:22" ht="60" customHeight="1" thickBot="1">
      <c r="A21" s="180" t="s">
        <v>68</v>
      </c>
      <c r="B21" s="181"/>
      <c r="C21" s="182"/>
      <c r="D21" s="183"/>
      <c r="E21" s="182"/>
      <c r="F21" s="183"/>
      <c r="G21" s="184"/>
      <c r="H21" s="185"/>
      <c r="I21" s="184"/>
      <c r="J21" s="185"/>
      <c r="K21" s="184"/>
      <c r="L21" s="185"/>
      <c r="M21" s="184"/>
      <c r="N21" s="185"/>
      <c r="O21" s="184"/>
      <c r="P21" s="185"/>
      <c r="Q21" s="184"/>
      <c r="R21" s="185"/>
    </row>
    <row r="22" spans="1:22" ht="9.75" customHeight="1" thickBot="1">
      <c r="A22" s="11"/>
      <c r="B22" s="11"/>
      <c r="C22" s="12"/>
      <c r="D22" s="12"/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2" ht="21" customHeight="1" thickBot="1">
      <c r="A23" s="9" t="s">
        <v>4</v>
      </c>
      <c r="B23" s="10"/>
      <c r="C23" s="190" t="s">
        <v>18</v>
      </c>
      <c r="D23" s="189"/>
      <c r="E23" s="190" t="s">
        <v>19</v>
      </c>
      <c r="F23" s="189"/>
      <c r="G23" s="190" t="s">
        <v>20</v>
      </c>
      <c r="H23" s="189"/>
      <c r="I23" s="190" t="s">
        <v>21</v>
      </c>
      <c r="J23" s="189"/>
      <c r="K23" s="190" t="s">
        <v>22</v>
      </c>
      <c r="L23" s="189"/>
      <c r="M23" s="190" t="s">
        <v>23</v>
      </c>
      <c r="N23" s="189"/>
      <c r="O23" s="190" t="s">
        <v>75</v>
      </c>
      <c r="P23" s="189"/>
      <c r="Q23" s="190" t="s">
        <v>76</v>
      </c>
      <c r="R23" s="189"/>
    </row>
    <row r="24" spans="1:22" ht="44.25" customHeight="1" thickBot="1">
      <c r="A24" s="193" t="s">
        <v>69</v>
      </c>
      <c r="B24" s="194"/>
      <c r="C24" s="186">
        <f>Jury!D30</f>
        <v>0</v>
      </c>
      <c r="D24" s="187"/>
      <c r="E24" s="186">
        <f>Jury!D31</f>
        <v>0</v>
      </c>
      <c r="F24" s="187"/>
      <c r="G24" s="186">
        <f>Jury!D32</f>
        <v>0</v>
      </c>
      <c r="H24" s="187"/>
      <c r="I24" s="186">
        <f>Jury!D33</f>
        <v>0</v>
      </c>
      <c r="J24" s="187"/>
      <c r="K24" s="186">
        <f>Jury!D34</f>
        <v>0</v>
      </c>
      <c r="L24" s="187"/>
      <c r="M24" s="186">
        <f>Jury!D35</f>
        <v>0</v>
      </c>
      <c r="N24" s="187"/>
      <c r="O24" s="186">
        <f>Jury!D36</f>
        <v>0</v>
      </c>
      <c r="P24" s="187"/>
      <c r="Q24" s="186">
        <f>Jury!D37</f>
        <v>0</v>
      </c>
      <c r="R24" s="187"/>
    </row>
    <row r="25" spans="1:22" ht="60" customHeight="1" thickBot="1">
      <c r="A25" s="180" t="s">
        <v>68</v>
      </c>
      <c r="B25" s="181"/>
      <c r="C25" s="182"/>
      <c r="D25" s="183"/>
      <c r="E25" s="182"/>
      <c r="F25" s="183"/>
      <c r="G25" s="184"/>
      <c r="H25" s="185"/>
      <c r="I25" s="184"/>
      <c r="J25" s="185"/>
      <c r="K25" s="184"/>
      <c r="L25" s="185"/>
      <c r="M25" s="184"/>
      <c r="N25" s="185"/>
      <c r="O25" s="184"/>
      <c r="P25" s="185"/>
      <c r="Q25" s="184"/>
      <c r="R25" s="185"/>
    </row>
    <row r="26" spans="1:22" ht="6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2" ht="15.75" customHeight="1"/>
  </sheetData>
  <mergeCells count="84">
    <mergeCell ref="H1:L1"/>
    <mergeCell ref="M1:R3"/>
    <mergeCell ref="H2:L2"/>
    <mergeCell ref="G3:L3"/>
    <mergeCell ref="A4:B6"/>
    <mergeCell ref="A1:F3"/>
    <mergeCell ref="C4:D4"/>
    <mergeCell ref="E4:F4"/>
    <mergeCell ref="G4:H4"/>
    <mergeCell ref="I4:J4"/>
    <mergeCell ref="Q19:R19"/>
    <mergeCell ref="A20:B20"/>
    <mergeCell ref="C23:D23"/>
    <mergeCell ref="E23:F23"/>
    <mergeCell ref="G23:H23"/>
    <mergeCell ref="I23:J23"/>
    <mergeCell ref="K23:L23"/>
    <mergeCell ref="A21:B21"/>
    <mergeCell ref="C21:D21"/>
    <mergeCell ref="E21:F21"/>
    <mergeCell ref="A24:B24"/>
    <mergeCell ref="M19:N19"/>
    <mergeCell ref="O19:P19"/>
    <mergeCell ref="A16:A17"/>
    <mergeCell ref="C19:D19"/>
    <mergeCell ref="E19:F19"/>
    <mergeCell ref="G19:H19"/>
    <mergeCell ref="I19:J19"/>
    <mergeCell ref="K19:L19"/>
    <mergeCell ref="G21:H21"/>
    <mergeCell ref="I21:J21"/>
    <mergeCell ref="K4:L4"/>
    <mergeCell ref="M4:N4"/>
    <mergeCell ref="O4:P4"/>
    <mergeCell ref="O6:P6"/>
    <mergeCell ref="K21:L21"/>
    <mergeCell ref="M21:N21"/>
    <mergeCell ref="O21:P21"/>
    <mergeCell ref="O20:P20"/>
    <mergeCell ref="Q4:R4"/>
    <mergeCell ref="Q6:R6"/>
    <mergeCell ref="T4:U4"/>
    <mergeCell ref="C5:D5"/>
    <mergeCell ref="E5:F5"/>
    <mergeCell ref="G5:H5"/>
    <mergeCell ref="I5:J5"/>
    <mergeCell ref="K5:L5"/>
    <mergeCell ref="M5:N5"/>
    <mergeCell ref="O5:P5"/>
    <mergeCell ref="Q5:R5"/>
    <mergeCell ref="E6:F6"/>
    <mergeCell ref="G6:H6"/>
    <mergeCell ref="I6:J6"/>
    <mergeCell ref="K6:L6"/>
    <mergeCell ref="M6:N6"/>
    <mergeCell ref="Q20:R20"/>
    <mergeCell ref="C6:D6"/>
    <mergeCell ref="Q21:R21"/>
    <mergeCell ref="C24:D24"/>
    <mergeCell ref="E24:F24"/>
    <mergeCell ref="G24:H24"/>
    <mergeCell ref="I24:J24"/>
    <mergeCell ref="K24:L24"/>
    <mergeCell ref="M24:N24"/>
    <mergeCell ref="O24:P24"/>
    <mergeCell ref="C20:D20"/>
    <mergeCell ref="E20:F20"/>
    <mergeCell ref="G20:H20"/>
    <mergeCell ref="I20:J20"/>
    <mergeCell ref="K20:L20"/>
    <mergeCell ref="M20:N20"/>
    <mergeCell ref="K25:L25"/>
    <mergeCell ref="Q24:R24"/>
    <mergeCell ref="O23:P23"/>
    <mergeCell ref="M25:N25"/>
    <mergeCell ref="O25:P25"/>
    <mergeCell ref="Q25:R25"/>
    <mergeCell ref="Q23:R23"/>
    <mergeCell ref="M23:N23"/>
    <mergeCell ref="A25:B25"/>
    <mergeCell ref="C25:D25"/>
    <mergeCell ref="E25:F25"/>
    <mergeCell ref="G25:H25"/>
    <mergeCell ref="I25:J25"/>
  </mergeCells>
  <phoneticPr fontId="14" type="noConversion"/>
  <conditionalFormatting sqref="C6:D6">
    <cfRule type="containsText" dxfId="146" priority="77" stopIfTrue="1" operator="containsText" text="RECALE">
      <formula>NOT(ISERROR(SEARCH("RECALE",C6)))</formula>
    </cfRule>
    <cfRule type="containsText" dxfId="145" priority="78" stopIfTrue="1" operator="containsText" text="RECU">
      <formula>NOT(ISERROR(SEARCH("RECU",C6)))</formula>
    </cfRule>
  </conditionalFormatting>
  <conditionalFormatting sqref="E6:F6">
    <cfRule type="containsText" dxfId="144" priority="75" stopIfTrue="1" operator="containsText" text="RECALE">
      <formula>NOT(ISERROR(SEARCH("RECALE",E6)))</formula>
    </cfRule>
    <cfRule type="containsText" dxfId="143" priority="76" stopIfTrue="1" operator="containsText" text="RECU">
      <formula>NOT(ISERROR(SEARCH("RECU",E6)))</formula>
    </cfRule>
  </conditionalFormatting>
  <conditionalFormatting sqref="G6:H6">
    <cfRule type="containsText" dxfId="142" priority="73" stopIfTrue="1" operator="containsText" text="RECALE">
      <formula>NOT(ISERROR(SEARCH("RECALE",G6)))</formula>
    </cfRule>
    <cfRule type="containsText" dxfId="141" priority="74" stopIfTrue="1" operator="containsText" text="RECU">
      <formula>NOT(ISERROR(SEARCH("RECU",G6)))</formula>
    </cfRule>
  </conditionalFormatting>
  <conditionalFormatting sqref="I6:J6">
    <cfRule type="containsText" dxfId="140" priority="71" stopIfTrue="1" operator="containsText" text="RECALE">
      <formula>NOT(ISERROR(SEARCH("RECALE",I6)))</formula>
    </cfRule>
    <cfRule type="containsText" dxfId="139" priority="72" stopIfTrue="1" operator="containsText" text="RECU">
      <formula>NOT(ISERROR(SEARCH("RECU",I6)))</formula>
    </cfRule>
  </conditionalFormatting>
  <conditionalFormatting sqref="K6:L6">
    <cfRule type="containsText" dxfId="138" priority="69" stopIfTrue="1" operator="containsText" text="RECALE">
      <formula>NOT(ISERROR(SEARCH("RECALE",K6)))</formula>
    </cfRule>
    <cfRule type="containsText" dxfId="137" priority="70" stopIfTrue="1" operator="containsText" text="RECU">
      <formula>NOT(ISERROR(SEARCH("RECU",K6)))</formula>
    </cfRule>
  </conditionalFormatting>
  <conditionalFormatting sqref="M6:N6">
    <cfRule type="containsText" dxfId="136" priority="67" stopIfTrue="1" operator="containsText" text="RECALE">
      <formula>NOT(ISERROR(SEARCH("RECALE",M6)))</formula>
    </cfRule>
    <cfRule type="containsText" dxfId="135" priority="68" stopIfTrue="1" operator="containsText" text="RECU">
      <formula>NOT(ISERROR(SEARCH("RECU",M6)))</formula>
    </cfRule>
  </conditionalFormatting>
  <conditionalFormatting sqref="O6:P6">
    <cfRule type="containsText" dxfId="134" priority="65" stopIfTrue="1" operator="containsText" text="RECALE">
      <formula>NOT(ISERROR(SEARCH("RECALE",O6)))</formula>
    </cfRule>
    <cfRule type="containsText" dxfId="133" priority="66" stopIfTrue="1" operator="containsText" text="RECU">
      <formula>NOT(ISERROR(SEARCH("RECU",O6)))</formula>
    </cfRule>
  </conditionalFormatting>
  <conditionalFormatting sqref="Q6:R6">
    <cfRule type="containsText" dxfId="132" priority="63" stopIfTrue="1" operator="containsText" text="RECALE">
      <formula>NOT(ISERROR(SEARCH("RECALE",Q6)))</formula>
    </cfRule>
    <cfRule type="containsText" dxfId="131" priority="64" stopIfTrue="1" operator="containsText" text="RECU">
      <formula>NOT(ISERROR(SEARCH("RECU",Q6)))</formula>
    </cfRule>
  </conditionalFormatting>
  <conditionalFormatting sqref="D14">
    <cfRule type="containsText" dxfId="130" priority="61" stopIfTrue="1" operator="containsText" text="RECALE">
      <formula>NOT(ISERROR(SEARCH("RECALE",D14)))</formula>
    </cfRule>
    <cfRule type="containsText" dxfId="129" priority="62" stopIfTrue="1" operator="containsText" text="RECU">
      <formula>NOT(ISERROR(SEARCH("RECU",D14)))</formula>
    </cfRule>
  </conditionalFormatting>
  <conditionalFormatting sqref="F14">
    <cfRule type="containsText" dxfId="128" priority="59" stopIfTrue="1" operator="containsText" text="RECALE">
      <formula>NOT(ISERROR(SEARCH("RECALE",F14)))</formula>
    </cfRule>
    <cfRule type="containsText" dxfId="127" priority="60" stopIfTrue="1" operator="containsText" text="RECU">
      <formula>NOT(ISERROR(SEARCH("RECU",F14)))</formula>
    </cfRule>
  </conditionalFormatting>
  <conditionalFormatting sqref="H14">
    <cfRule type="containsText" dxfId="126" priority="57" stopIfTrue="1" operator="containsText" text="RECALE">
      <formula>NOT(ISERROR(SEARCH("RECALE",H14)))</formula>
    </cfRule>
    <cfRule type="containsText" dxfId="125" priority="58" stopIfTrue="1" operator="containsText" text="RECU">
      <formula>NOT(ISERROR(SEARCH("RECU",H14)))</formula>
    </cfRule>
  </conditionalFormatting>
  <conditionalFormatting sqref="J14">
    <cfRule type="containsText" dxfId="124" priority="55" stopIfTrue="1" operator="containsText" text="RECALE">
      <formula>NOT(ISERROR(SEARCH("RECALE",J14)))</formula>
    </cfRule>
    <cfRule type="containsText" dxfId="123" priority="56" stopIfTrue="1" operator="containsText" text="RECU">
      <formula>NOT(ISERROR(SEARCH("RECU",J14)))</formula>
    </cfRule>
  </conditionalFormatting>
  <conditionalFormatting sqref="L14">
    <cfRule type="containsText" dxfId="122" priority="53" stopIfTrue="1" operator="containsText" text="RECALE">
      <formula>NOT(ISERROR(SEARCH("RECALE",L14)))</formula>
    </cfRule>
    <cfRule type="containsText" dxfId="121" priority="54" stopIfTrue="1" operator="containsText" text="RECU">
      <formula>NOT(ISERROR(SEARCH("RECU",L14)))</formula>
    </cfRule>
  </conditionalFormatting>
  <conditionalFormatting sqref="N14">
    <cfRule type="containsText" dxfId="120" priority="51" stopIfTrue="1" operator="containsText" text="RECALE">
      <formula>NOT(ISERROR(SEARCH("RECALE",N14)))</formula>
    </cfRule>
    <cfRule type="containsText" dxfId="119" priority="52" stopIfTrue="1" operator="containsText" text="RECU">
      <formula>NOT(ISERROR(SEARCH("RECU",N14)))</formula>
    </cfRule>
  </conditionalFormatting>
  <conditionalFormatting sqref="P14">
    <cfRule type="containsText" dxfId="118" priority="49" stopIfTrue="1" operator="containsText" text="RECALE">
      <formula>NOT(ISERROR(SEARCH("RECALE",P14)))</formula>
    </cfRule>
    <cfRule type="containsText" dxfId="117" priority="50" stopIfTrue="1" operator="containsText" text="RECU">
      <formula>NOT(ISERROR(SEARCH("RECU",P14)))</formula>
    </cfRule>
  </conditionalFormatting>
  <conditionalFormatting sqref="R14">
    <cfRule type="containsText" dxfId="116" priority="47" stopIfTrue="1" operator="containsText" text="RECALE">
      <formula>NOT(ISERROR(SEARCH("RECALE",R14)))</formula>
    </cfRule>
    <cfRule type="containsText" dxfId="115" priority="48" stopIfTrue="1" operator="containsText" text="RECU">
      <formula>NOT(ISERROR(SEARCH("RECU",R14)))</formula>
    </cfRule>
  </conditionalFormatting>
  <conditionalFormatting sqref="D17">
    <cfRule type="containsText" dxfId="114" priority="29" stopIfTrue="1" operator="containsText" text="RECALE">
      <formula>NOT(ISERROR(SEARCH("RECALE",D17)))</formula>
    </cfRule>
    <cfRule type="containsText" dxfId="113" priority="30" stopIfTrue="1" operator="containsText" text="RECU">
      <formula>NOT(ISERROR(SEARCH("RECU",D17)))</formula>
    </cfRule>
  </conditionalFormatting>
  <conditionalFormatting sqref="F17">
    <cfRule type="containsText" dxfId="112" priority="13" stopIfTrue="1" operator="containsText" text="RECALE">
      <formula>NOT(ISERROR(SEARCH("RECALE",F17)))</formula>
    </cfRule>
    <cfRule type="containsText" dxfId="111" priority="14" stopIfTrue="1" operator="containsText" text="RECU">
      <formula>NOT(ISERROR(SEARCH("RECU",F17)))</formula>
    </cfRule>
  </conditionalFormatting>
  <conditionalFormatting sqref="H17">
    <cfRule type="containsText" dxfId="110" priority="11" stopIfTrue="1" operator="containsText" text="RECALE">
      <formula>NOT(ISERROR(SEARCH("RECALE",H17)))</formula>
    </cfRule>
    <cfRule type="containsText" dxfId="109" priority="12" stopIfTrue="1" operator="containsText" text="RECU">
      <formula>NOT(ISERROR(SEARCH("RECU",H17)))</formula>
    </cfRule>
  </conditionalFormatting>
  <conditionalFormatting sqref="J17">
    <cfRule type="containsText" dxfId="108" priority="9" stopIfTrue="1" operator="containsText" text="RECALE">
      <formula>NOT(ISERROR(SEARCH("RECALE",J17)))</formula>
    </cfRule>
    <cfRule type="containsText" dxfId="107" priority="10" stopIfTrue="1" operator="containsText" text="RECU">
      <formula>NOT(ISERROR(SEARCH("RECU",J17)))</formula>
    </cfRule>
  </conditionalFormatting>
  <conditionalFormatting sqref="L17">
    <cfRule type="containsText" dxfId="106" priority="7" stopIfTrue="1" operator="containsText" text="RECALE">
      <formula>NOT(ISERROR(SEARCH("RECALE",L17)))</formula>
    </cfRule>
    <cfRule type="containsText" dxfId="105" priority="8" stopIfTrue="1" operator="containsText" text="RECU">
      <formula>NOT(ISERROR(SEARCH("RECU",L17)))</formula>
    </cfRule>
  </conditionalFormatting>
  <conditionalFormatting sqref="N17">
    <cfRule type="containsText" dxfId="104" priority="5" stopIfTrue="1" operator="containsText" text="RECALE">
      <formula>NOT(ISERROR(SEARCH("RECALE",N17)))</formula>
    </cfRule>
    <cfRule type="containsText" dxfId="103" priority="6" stopIfTrue="1" operator="containsText" text="RECU">
      <formula>NOT(ISERROR(SEARCH("RECU",N17)))</formula>
    </cfRule>
  </conditionalFormatting>
  <conditionalFormatting sqref="P17">
    <cfRule type="containsText" dxfId="102" priority="3" stopIfTrue="1" operator="containsText" text="RECALE">
      <formula>NOT(ISERROR(SEARCH("RECALE",P17)))</formula>
    </cfRule>
    <cfRule type="containsText" dxfId="101" priority="4" stopIfTrue="1" operator="containsText" text="RECU">
      <formula>NOT(ISERROR(SEARCH("RECU",P17)))</formula>
    </cfRule>
  </conditionalFormatting>
  <conditionalFormatting sqref="R17">
    <cfRule type="containsText" dxfId="100" priority="1" stopIfTrue="1" operator="containsText" text="RECALE">
      <formula>NOT(ISERROR(SEARCH("RECALE",R17)))</formula>
    </cfRule>
    <cfRule type="containsText" dxfId="99" priority="2" stopIfTrue="1" operator="containsText" text="RECU">
      <formula>NOT(ISERROR(SEARCH("RECU",R17)))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/>
  <headerFooter>
    <oddFooter>&amp;L&amp;F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C1" workbookViewId="0">
      <selection activeCell="D39" sqref="D39:G42"/>
    </sheetView>
  </sheetViews>
  <sheetFormatPr defaultColWidth="11.42578125" defaultRowHeight="12.75"/>
  <cols>
    <col min="1" max="1" width="12.85546875" hidden="1" customWidth="1"/>
    <col min="2" max="2" width="0" hidden="1" customWidth="1"/>
    <col min="3" max="3" width="4" customWidth="1"/>
    <col min="4" max="4" width="15.42578125" customWidth="1"/>
    <col min="5" max="5" width="6.42578125" customWidth="1"/>
    <col min="6" max="6" width="10.85546875" customWidth="1"/>
    <col min="7" max="7" width="24.28515625" customWidth="1"/>
    <col min="8" max="8" width="11.28515625" customWidth="1"/>
    <col min="9" max="10" width="19.7109375" customWidth="1"/>
    <col min="11" max="11" width="25.85546875" customWidth="1"/>
    <col min="12" max="12" width="11.42578125" customWidth="1"/>
    <col min="13" max="13" width="31.42578125" customWidth="1"/>
    <col min="14" max="14" width="8.42578125" customWidth="1"/>
  </cols>
  <sheetData>
    <row r="1" spans="1:16">
      <c r="C1" s="145"/>
      <c r="D1" s="145"/>
      <c r="E1" s="145"/>
      <c r="F1" s="145"/>
      <c r="G1" s="145"/>
      <c r="H1" s="145"/>
    </row>
    <row r="2" spans="1:16" ht="18">
      <c r="C2" s="145"/>
      <c r="D2" s="145"/>
      <c r="E2" s="145"/>
      <c r="F2" s="145"/>
      <c r="G2" s="145"/>
      <c r="H2" s="145"/>
      <c r="I2" s="172" t="s">
        <v>24</v>
      </c>
      <c r="J2" s="172"/>
      <c r="K2" s="172"/>
      <c r="L2" s="172"/>
      <c r="M2" s="172"/>
      <c r="O2" s="14"/>
      <c r="P2" s="14"/>
    </row>
    <row r="3" spans="1:16">
      <c r="C3" s="145"/>
      <c r="D3" s="145"/>
      <c r="E3" s="145"/>
      <c r="F3" s="145"/>
      <c r="G3" s="145"/>
      <c r="H3" s="145"/>
      <c r="I3" s="145" t="s">
        <v>25</v>
      </c>
      <c r="J3" s="145"/>
      <c r="K3" s="145"/>
      <c r="L3" s="145"/>
      <c r="M3" s="145"/>
    </row>
    <row r="4" spans="1:16" ht="27.75" customHeight="1">
      <c r="C4" s="145"/>
      <c r="D4" s="145"/>
      <c r="E4" s="145"/>
      <c r="F4" s="145"/>
      <c r="G4" s="145"/>
      <c r="H4" s="145"/>
      <c r="I4" s="173" t="s">
        <v>86</v>
      </c>
      <c r="J4" s="173"/>
      <c r="K4" s="173"/>
      <c r="L4" s="173"/>
      <c r="M4" s="173"/>
      <c r="P4" s="14"/>
    </row>
    <row r="5" spans="1:16" ht="21" customHeight="1">
      <c r="C5" s="145"/>
      <c r="D5" s="145"/>
      <c r="E5" s="145"/>
      <c r="F5" s="145"/>
      <c r="G5" s="145"/>
      <c r="H5" s="145"/>
      <c r="I5" s="36"/>
      <c r="J5" s="32"/>
      <c r="N5" s="33"/>
      <c r="P5" s="14"/>
    </row>
    <row r="6" spans="1:16" ht="29.25" customHeight="1">
      <c r="C6" s="174"/>
      <c r="D6" s="174"/>
      <c r="E6" s="174"/>
      <c r="F6" s="174"/>
      <c r="G6" s="174"/>
      <c r="H6" s="174"/>
      <c r="I6" s="39" t="s">
        <v>38</v>
      </c>
      <c r="J6" s="229">
        <f>Jury!D14</f>
        <v>0</v>
      </c>
      <c r="K6" s="230"/>
      <c r="M6" s="40">
        <v>2017</v>
      </c>
      <c r="O6" s="37"/>
      <c r="P6" s="17"/>
    </row>
    <row r="7" spans="1:16" ht="12.75" customHeight="1">
      <c r="G7" s="41"/>
      <c r="M7" s="35"/>
      <c r="O7" s="38"/>
    </row>
    <row r="8" spans="1:16" ht="12.75" customHeight="1">
      <c r="D8" s="34" t="s">
        <v>28</v>
      </c>
      <c r="E8" s="217">
        <f>Jury!D13</f>
        <v>0</v>
      </c>
      <c r="F8" s="218"/>
      <c r="G8" s="219"/>
      <c r="H8" s="176" t="s">
        <v>30</v>
      </c>
      <c r="I8" s="220">
        <f>Jury!D15</f>
        <v>0</v>
      </c>
      <c r="J8" s="221"/>
      <c r="K8" s="159" t="s">
        <v>39</v>
      </c>
      <c r="L8" s="224">
        <f>MAX(A14:A29)-IF(MAX(B14:B29)=99,1,0)</f>
        <v>0</v>
      </c>
      <c r="M8" s="18"/>
      <c r="O8" s="38"/>
    </row>
    <row r="9" spans="1:16" ht="12.75" customHeight="1">
      <c r="D9" s="34" t="s">
        <v>29</v>
      </c>
      <c r="E9" s="226">
        <f>Jury!D12</f>
        <v>0</v>
      </c>
      <c r="F9" s="227"/>
      <c r="G9" s="228"/>
      <c r="H9" s="176"/>
      <c r="I9" s="222"/>
      <c r="J9" s="223"/>
      <c r="K9" s="159"/>
      <c r="L9" s="225"/>
    </row>
    <row r="10" spans="1:16" ht="12.75" customHeight="1">
      <c r="D10" s="161"/>
      <c r="E10" s="161"/>
      <c r="F10" s="161"/>
      <c r="G10" s="161"/>
      <c r="H10" s="18"/>
      <c r="I10" s="18"/>
    </row>
    <row r="11" spans="1:16" ht="13.5" thickBot="1">
      <c r="D11" s="19"/>
      <c r="E11" s="19"/>
      <c r="F11" s="19"/>
      <c r="G11" s="19"/>
    </row>
    <row r="12" spans="1:16" ht="18.75" customHeight="1">
      <c r="D12" s="169" t="s">
        <v>44</v>
      </c>
      <c r="E12" s="162" t="s">
        <v>40</v>
      </c>
      <c r="F12" s="162"/>
      <c r="G12" s="48" t="s">
        <v>26</v>
      </c>
      <c r="H12" s="163" t="s">
        <v>31</v>
      </c>
      <c r="I12" s="165" t="s">
        <v>27</v>
      </c>
      <c r="J12" s="166"/>
      <c r="K12" s="151" t="s">
        <v>32</v>
      </c>
      <c r="L12" s="151" t="s">
        <v>33</v>
      </c>
      <c r="M12" s="153" t="s">
        <v>34</v>
      </c>
    </row>
    <row r="13" spans="1:16" ht="15.75" customHeight="1" thickBot="1">
      <c r="D13" s="170"/>
      <c r="E13" s="50" t="s">
        <v>41</v>
      </c>
      <c r="F13" s="50" t="s">
        <v>42</v>
      </c>
      <c r="G13" s="49"/>
      <c r="H13" s="164"/>
      <c r="I13" s="167"/>
      <c r="J13" s="168"/>
      <c r="K13" s="152"/>
      <c r="L13" s="152"/>
      <c r="M13" s="154"/>
    </row>
    <row r="14" spans="1:16" ht="12.75" customHeight="1">
      <c r="A14">
        <f>RANK(B14,B$14:B$29,1)</f>
        <v>1</v>
      </c>
      <c r="B14">
        <f>IF(ISNUMBER('Bordereaux Délivrance 1'!B14),('Bordereaux Délivrance 1'!A14),99)</f>
        <v>99</v>
      </c>
      <c r="C14" s="32" t="str">
        <f>IF(L8&lt;1,"",VLOOKUP(1,$A$14:$B$29,2,FALSE))</f>
        <v/>
      </c>
      <c r="D14" s="127" t="str">
        <f>IF(ISNUMBER($C14),LOOKUP($C14,'Bordereaux Délivrance 1'!$A$14:$A$29,'Bordereaux Délivrance 1'!B$14:B$29),"")</f>
        <v/>
      </c>
      <c r="E14" s="42" t="str">
        <f>IF(ISNUMBER($C14),LOOKUP($C14,'Bordereaux Délivrance 1'!$A$14:$A$29,'Bordereaux Délivrance 1'!C$14:C$29),"")</f>
        <v/>
      </c>
      <c r="F14" s="43" t="str">
        <f>IF(ISNUMBER($C14),LOOKUP($C14,'Bordereaux Délivrance 1'!$A$14:$A$29,'Bordereaux Délivrance 1'!D$14:D$29),"")</f>
        <v/>
      </c>
      <c r="G14" s="128" t="str">
        <f>IF(ISNUMBER($C14),LOOKUP($C14,'Bordereaux Délivrance 1'!$A$14:$A$29,'Bordereaux Délivrance 1'!E$14:E$29),"")</f>
        <v/>
      </c>
      <c r="H14" s="123" t="str">
        <f>IF(ISNUMBER($C14),LOOKUP($C14,'Bordereaux Délivrance 1'!$A$14:$A$29,'Bordereaux Délivrance 1'!F$14:F$29),"")</f>
        <v/>
      </c>
      <c r="I14" s="155" t="str">
        <f>IF(ISNUMBER($C14),LOOKUP($C14,'Bordereaux Délivrance 1'!$A$14:$A$29,'Bordereaux Délivrance 1'!G$14:G$29),"")</f>
        <v/>
      </c>
      <c r="J14" s="156" t="str">
        <f>IF(ISNUMBER($C14),LOOKUP($C14,'Bordereaux Délivrance 1'!$A$14:$A$29,'Bordereaux Délivrance 1'!H$14:H$29),"")</f>
        <v/>
      </c>
      <c r="K14" s="129" t="str">
        <f>IF(ISNUMBER($C14),LOOKUP($C14,'Bordereaux Délivrance 1'!$A$14:$A$29,'Bordereaux Délivrance 1'!I$14:I$29),"")</f>
        <v/>
      </c>
      <c r="L14" s="130" t="str">
        <f>IF(ISNUMBER($C14),LOOKUP($C14,'Bordereaux Délivrance 1'!$A$14:$A$29,'Bordereaux Délivrance 1'!J$14:J$29),"")</f>
        <v/>
      </c>
      <c r="M14" s="131" t="str">
        <f>IF(ISNUMBER($C14),LOOKUP($C14,'Bordereaux Délivrance 1'!$A$14:$A$29,'Bordereaux Délivrance 1'!K$14:K$29),"")</f>
        <v/>
      </c>
      <c r="N14" s="141"/>
    </row>
    <row r="15" spans="1:16" ht="12.75" customHeight="1">
      <c r="A15">
        <f t="shared" ref="A15:A29" si="0">RANK(B15,B$14:B$29,1)</f>
        <v>1</v>
      </c>
      <c r="B15">
        <f>IF(ISNUMBER('Bordereaux Délivrance 1'!B15),('Bordereaux Délivrance 1'!A15),99)</f>
        <v>99</v>
      </c>
      <c r="C15" s="32" t="str">
        <f>IF(L8&lt;2,"",VLOOKUP(2,$A$14:$B$29,2,FALSE))</f>
        <v/>
      </c>
      <c r="D15" s="127" t="str">
        <f>IF(ISNUMBER($C15),LOOKUP($C15,'Bordereaux Délivrance 1'!$A$14:$A$29,'Bordereaux Délivrance 1'!B$14:B$29),"")</f>
        <v/>
      </c>
      <c r="E15" s="42" t="str">
        <f>IF(ISNUMBER($C15),LOOKUP($C15,'Bordereaux Délivrance 1'!$A$14:$A$29,'Bordereaux Délivrance 1'!C$14:C$29),"")</f>
        <v/>
      </c>
      <c r="F15" s="43" t="str">
        <f>IF(ISNUMBER($C15),LOOKUP($C15,'Bordereaux Délivrance 1'!$A$14:$A$29,'Bordereaux Délivrance 1'!D$14:D$29),"")</f>
        <v/>
      </c>
      <c r="G15" s="128" t="str">
        <f>IF(ISNUMBER($C15),LOOKUP($C15,'Bordereaux Délivrance 1'!$A$14:$A$29,'Bordereaux Délivrance 1'!E$14:E$29),"")</f>
        <v/>
      </c>
      <c r="H15" s="123" t="str">
        <f>IF(ISNUMBER($C15),LOOKUP($C15,'Bordereaux Délivrance 1'!$A$14:$A$29,'Bordereaux Délivrance 1'!F$14:F$29),"")</f>
        <v/>
      </c>
      <c r="I15" s="157" t="str">
        <f>IF(ISNUMBER($C15),LOOKUP($C15,'Bordereaux Délivrance 1'!$A$14:$A$29,'Bordereaux Délivrance 1'!G$14:G$29),"")</f>
        <v/>
      </c>
      <c r="J15" s="158" t="str">
        <f>IF(ISNUMBER($C15),LOOKUP($C15,'Bordereaux Délivrance 1'!$A$14:$A$29,'Bordereaux Délivrance 1'!H$14:H$29),"")</f>
        <v/>
      </c>
      <c r="K15" s="130" t="str">
        <f>IF(ISNUMBER($C15),LOOKUP($C15,'Bordereaux Délivrance 1'!$A$14:$A$29,'Bordereaux Délivrance 1'!I$14:I$29),"")</f>
        <v/>
      </c>
      <c r="L15" s="130" t="str">
        <f>IF(ISNUMBER($C15),LOOKUP($C15,'Bordereaux Délivrance 1'!$A$14:$A$29,'Bordereaux Délivrance 1'!J$14:J$29),"")</f>
        <v/>
      </c>
      <c r="M15" s="131" t="str">
        <f>IF(ISNUMBER($C15),LOOKUP($C15,'Bordereaux Délivrance 1'!$A$14:$A$29,'Bordereaux Délivrance 1'!K$14:K$29),"")</f>
        <v/>
      </c>
      <c r="N15" s="141"/>
    </row>
    <row r="16" spans="1:16">
      <c r="A16">
        <f t="shared" si="0"/>
        <v>1</v>
      </c>
      <c r="B16">
        <f>IF(ISNUMBER('Bordereaux Délivrance 1'!B16),('Bordereaux Délivrance 1'!A16),99)</f>
        <v>99</v>
      </c>
      <c r="C16" s="32" t="str">
        <f>IF(L8&lt;3,"",VLOOKUP(3,$A$14:$B$29,2,FALSE))</f>
        <v/>
      </c>
      <c r="D16" s="127" t="str">
        <f>IF(ISNUMBER($C16),LOOKUP($C16,'Bordereaux Délivrance 1'!$A$14:$A$29,'Bordereaux Délivrance 1'!B$14:B$29),"")</f>
        <v/>
      </c>
      <c r="E16" s="44" t="str">
        <f>IF(ISNUMBER($C16),LOOKUP($C16,'Bordereaux Délivrance 1'!$A$14:$A$29,'Bordereaux Délivrance 1'!C$14:C$29),"")</f>
        <v/>
      </c>
      <c r="F16" s="45" t="str">
        <f>IF(ISNUMBER($C16),LOOKUP($C16,'Bordereaux Délivrance 1'!$A$14:$A$29,'Bordereaux Délivrance 1'!D$14:D$29),"")</f>
        <v/>
      </c>
      <c r="G16" s="128" t="str">
        <f>IF(ISNUMBER($C16),LOOKUP($C16,'Bordereaux Délivrance 1'!$A$14:$A$29,'Bordereaux Délivrance 1'!E$14:E$29),"")</f>
        <v/>
      </c>
      <c r="H16" s="123" t="str">
        <f>IF(ISNUMBER($C16),LOOKUP($C16,'Bordereaux Délivrance 1'!$A$14:$A$29,'Bordereaux Délivrance 1'!F$14:F$29),"")</f>
        <v/>
      </c>
      <c r="I16" s="157" t="str">
        <f>IF(ISNUMBER($C16),LOOKUP($C16,'Bordereaux Délivrance 1'!$A$14:$A$29,'Bordereaux Délivrance 1'!G$14:G$29),"")</f>
        <v/>
      </c>
      <c r="J16" s="158" t="str">
        <f>IF(ISNUMBER($C16),LOOKUP($C16,'Bordereaux Délivrance 1'!$A$14:$A$29,'Bordereaux Délivrance 1'!H$14:H$29),"")</f>
        <v/>
      </c>
      <c r="K16" s="130" t="str">
        <f>IF(ISNUMBER($C16),LOOKUP($C16,'Bordereaux Délivrance 1'!$A$14:$A$29,'Bordereaux Délivrance 1'!I$14:I$29),"")</f>
        <v/>
      </c>
      <c r="L16" s="130" t="str">
        <f>IF(ISNUMBER($C16),LOOKUP($C16,'Bordereaux Délivrance 1'!$A$14:$A$29,'Bordereaux Délivrance 1'!J$14:J$29),"")</f>
        <v/>
      </c>
      <c r="M16" s="131" t="str">
        <f>IF(ISNUMBER($C16),LOOKUP($C16,'Bordereaux Délivrance 1'!$A$14:$A$29,'Bordereaux Délivrance 1'!K$14:K$29),"")</f>
        <v/>
      </c>
      <c r="N16" s="141"/>
    </row>
    <row r="17" spans="1:14">
      <c r="A17">
        <f t="shared" si="0"/>
        <v>1</v>
      </c>
      <c r="B17">
        <f>IF(ISNUMBER('Bordereaux Délivrance 1'!B17),('Bordereaux Délivrance 1'!A17),99)</f>
        <v>99</v>
      </c>
      <c r="C17" s="32" t="str">
        <f>IF(L8&lt;4,"",VLOOKUP(4,$A$14:$B$29,2,FALSE))</f>
        <v/>
      </c>
      <c r="D17" s="132" t="str">
        <f>IF(ISNUMBER($C17),LOOKUP($C17,'Bordereaux Délivrance 1'!$A$14:$A$29,'Bordereaux Délivrance 1'!B$14:B$29),"")</f>
        <v/>
      </c>
      <c r="E17" s="44" t="str">
        <f>IF(ISNUMBER($C17),LOOKUP($C17,'Bordereaux Délivrance 1'!$A$14:$A$29,'Bordereaux Délivrance 1'!C$14:C$29),"")</f>
        <v/>
      </c>
      <c r="F17" s="45" t="str">
        <f>IF(ISNUMBER($C17),LOOKUP($C17,'Bordereaux Délivrance 1'!$A$14:$A$29,'Bordereaux Délivrance 1'!D$14:D$29),"")</f>
        <v/>
      </c>
      <c r="G17" s="128" t="str">
        <f>IF(ISNUMBER($C17),LOOKUP($C17,'Bordereaux Délivrance 1'!$A$14:$A$29,'Bordereaux Délivrance 1'!E$14:E$29),"")</f>
        <v/>
      </c>
      <c r="H17" s="123" t="str">
        <f>IF(ISNUMBER($C17),LOOKUP($C17,'Bordereaux Délivrance 1'!$A$14:$A$29,'Bordereaux Délivrance 1'!F$14:F$29),"")</f>
        <v/>
      </c>
      <c r="I17" s="157" t="str">
        <f>IF(ISNUMBER($C17),LOOKUP($C17,'Bordereaux Délivrance 1'!$A$14:$A$29,'Bordereaux Délivrance 1'!G$14:G$29),"")</f>
        <v/>
      </c>
      <c r="J17" s="158" t="str">
        <f>IF(ISNUMBER($C17),LOOKUP($C17,'Bordereaux Délivrance 1'!$A$14:$A$29,'Bordereaux Délivrance 1'!H$14:H$29),"")</f>
        <v/>
      </c>
      <c r="K17" s="130" t="str">
        <f>IF(ISNUMBER($C17),LOOKUP($C17,'Bordereaux Délivrance 1'!$A$14:$A$29,'Bordereaux Délivrance 1'!I$14:I$29),"")</f>
        <v/>
      </c>
      <c r="L17" s="130" t="str">
        <f>IF(ISNUMBER($C17),LOOKUP($C17,'Bordereaux Délivrance 1'!$A$14:$A$29,'Bordereaux Délivrance 1'!J$14:J$29),"")</f>
        <v/>
      </c>
      <c r="M17" s="131" t="str">
        <f>IF(ISNUMBER($C17),LOOKUP($C17,'Bordereaux Délivrance 1'!$A$14:$A$29,'Bordereaux Délivrance 1'!K$14:K$29),"")</f>
        <v/>
      </c>
      <c r="N17" s="141"/>
    </row>
    <row r="18" spans="1:14">
      <c r="A18">
        <f t="shared" si="0"/>
        <v>1</v>
      </c>
      <c r="B18">
        <f>IF(ISNUMBER('Bordereaux Délivrance 1'!B18),('Bordereaux Délivrance 1'!A18),99)</f>
        <v>99</v>
      </c>
      <c r="C18" s="32" t="str">
        <f>IF(L8&lt;5,"",VLOOKUP(5,$A$14:$B$29,2,FALSE))</f>
        <v/>
      </c>
      <c r="D18" s="127" t="str">
        <f>IF(ISNUMBER($C18),LOOKUP($C18,'Bordereaux Délivrance 1'!$A$14:$A$29,'Bordereaux Délivrance 1'!B$14:B$29),"")</f>
        <v/>
      </c>
      <c r="E18" s="44" t="str">
        <f>IF(ISNUMBER($C18),LOOKUP($C18,'Bordereaux Délivrance 1'!$A$14:$A$29,'Bordereaux Délivrance 1'!C$14:C$29),"")</f>
        <v/>
      </c>
      <c r="F18" s="45" t="str">
        <f>IF(ISNUMBER($C18),LOOKUP($C18,'Bordereaux Délivrance 1'!$A$14:$A$29,'Bordereaux Délivrance 1'!D$14:D$29),"")</f>
        <v/>
      </c>
      <c r="G18" s="128" t="str">
        <f>IF(ISNUMBER($C18),LOOKUP($C18,'Bordereaux Délivrance 1'!$A$14:$A$29,'Bordereaux Délivrance 1'!E$14:E$29),"")</f>
        <v/>
      </c>
      <c r="H18" s="123" t="str">
        <f>IF(ISNUMBER($C18),LOOKUP($C18,'Bordereaux Délivrance 1'!$A$14:$A$29,'Bordereaux Délivrance 1'!F$14:F$29),"")</f>
        <v/>
      </c>
      <c r="I18" s="157" t="str">
        <f>IF(ISNUMBER($C18),LOOKUP($C18,'Bordereaux Délivrance 1'!$A$14:$A$29,'Bordereaux Délivrance 1'!G$14:G$29),"")</f>
        <v/>
      </c>
      <c r="J18" s="158" t="str">
        <f>IF(ISNUMBER($C18),LOOKUP($C18,'Bordereaux Délivrance 1'!$A$14:$A$29,'Bordereaux Délivrance 1'!H$14:H$29),"")</f>
        <v/>
      </c>
      <c r="K18" s="130" t="str">
        <f>IF(ISNUMBER($C18),LOOKUP($C18,'Bordereaux Délivrance 1'!$A$14:$A$29,'Bordereaux Délivrance 1'!I$14:I$29),"")</f>
        <v/>
      </c>
      <c r="L18" s="130" t="str">
        <f>IF(ISNUMBER($C18),LOOKUP($C18,'Bordereaux Délivrance 1'!$A$14:$A$29,'Bordereaux Délivrance 1'!J$14:J$29),"")</f>
        <v/>
      </c>
      <c r="M18" s="131" t="str">
        <f>IF(ISNUMBER($C18),LOOKUP($C18,'Bordereaux Délivrance 1'!$A$14:$A$29,'Bordereaux Délivrance 1'!K$14:K$29),"")</f>
        <v/>
      </c>
      <c r="N18" s="141"/>
    </row>
    <row r="19" spans="1:14">
      <c r="A19">
        <f t="shared" si="0"/>
        <v>1</v>
      </c>
      <c r="B19">
        <f>IF(ISNUMBER('Bordereaux Délivrance 1'!B19),('Bordereaux Délivrance 1'!A19),99)</f>
        <v>99</v>
      </c>
      <c r="C19" s="32" t="str">
        <f>IF(L8&lt;6,"",VLOOKUP(6,$A$14:$B$29,2,FALSE))</f>
        <v/>
      </c>
      <c r="D19" s="132" t="str">
        <f>IF(ISNUMBER($C19),LOOKUP($C19,'Bordereaux Délivrance 1'!$A$14:$A$29,'Bordereaux Délivrance 1'!B$14:B$29),"")</f>
        <v/>
      </c>
      <c r="E19" s="44" t="str">
        <f>IF(ISNUMBER($C19),LOOKUP($C19,'Bordereaux Délivrance 1'!$A$14:$A$29,'Bordereaux Délivrance 1'!C$14:C$29),"")</f>
        <v/>
      </c>
      <c r="F19" s="45" t="str">
        <f>IF(ISNUMBER($C19),LOOKUP($C19,'Bordereaux Délivrance 1'!$A$14:$A$29,'Bordereaux Délivrance 1'!D$14:D$29),"")</f>
        <v/>
      </c>
      <c r="G19" s="128" t="str">
        <f>IF(ISNUMBER($C19),LOOKUP($C19,'Bordereaux Délivrance 1'!$A$14:$A$29,'Bordereaux Délivrance 1'!E$14:E$29),"")</f>
        <v/>
      </c>
      <c r="H19" s="123" t="str">
        <f>IF(ISNUMBER($C19),LOOKUP($C19,'Bordereaux Délivrance 1'!$A$14:$A$29,'Bordereaux Délivrance 1'!F$14:F$29),"")</f>
        <v/>
      </c>
      <c r="I19" s="157" t="str">
        <f>IF(ISNUMBER($C19),LOOKUP($C19,'Bordereaux Délivrance 1'!$A$14:$A$29,'Bordereaux Délivrance 1'!G$14:G$29),"")</f>
        <v/>
      </c>
      <c r="J19" s="158" t="str">
        <f>IF(ISNUMBER($C19),LOOKUP($C19,'Bordereaux Délivrance 1'!$A$14:$A$29,'Bordereaux Délivrance 1'!H$14:H$29),"")</f>
        <v/>
      </c>
      <c r="K19" s="130" t="str">
        <f>IF(ISNUMBER($C19),LOOKUP($C19,'Bordereaux Délivrance 1'!$A$14:$A$29,'Bordereaux Délivrance 1'!I$14:I$29),"")</f>
        <v/>
      </c>
      <c r="L19" s="130" t="str">
        <f>IF(ISNUMBER($C19),LOOKUP($C19,'Bordereaux Délivrance 1'!$A$14:$A$29,'Bordereaux Délivrance 1'!J$14:J$29),"")</f>
        <v/>
      </c>
      <c r="M19" s="131" t="str">
        <f>IF(ISNUMBER($C19),LOOKUP($C19,'Bordereaux Délivrance 1'!$A$14:$A$29,'Bordereaux Délivrance 1'!K$14:K$29),"")</f>
        <v/>
      </c>
      <c r="N19" s="141"/>
    </row>
    <row r="20" spans="1:14">
      <c r="A20">
        <f t="shared" si="0"/>
        <v>1</v>
      </c>
      <c r="B20">
        <f>IF(ISNUMBER('Bordereaux Délivrance 1'!B20),('Bordereaux Délivrance 1'!A20),99)</f>
        <v>99</v>
      </c>
      <c r="C20" s="32" t="str">
        <f>IF(L8&lt;7,"",VLOOKUP(7,$A$14:$B$29,2,FALSE))</f>
        <v/>
      </c>
      <c r="D20" s="127" t="str">
        <f>IF(ISNUMBER($C20),LOOKUP($C20,'Bordereaux Délivrance 1'!$A$14:$A$29,'Bordereaux Délivrance 1'!B$14:B$29),"")</f>
        <v/>
      </c>
      <c r="E20" s="44" t="str">
        <f>IF(ISNUMBER($C20),LOOKUP($C20,'Bordereaux Délivrance 1'!$A$14:$A$29,'Bordereaux Délivrance 1'!C$14:C$29),"")</f>
        <v/>
      </c>
      <c r="F20" s="45" t="str">
        <f>IF(ISNUMBER($C20),LOOKUP($C20,'Bordereaux Délivrance 1'!$A$14:$A$29,'Bordereaux Délivrance 1'!D$14:D$29),"")</f>
        <v/>
      </c>
      <c r="G20" s="128" t="str">
        <f>IF(ISNUMBER($C20),LOOKUP($C20,'Bordereaux Délivrance 1'!$A$14:$A$29,'Bordereaux Délivrance 1'!E$14:E$29),"")</f>
        <v/>
      </c>
      <c r="H20" s="123" t="str">
        <f>IF(ISNUMBER($C20),LOOKUP($C20,'Bordereaux Délivrance 1'!$A$14:$A$29,'Bordereaux Délivrance 1'!F$14:F$29),"")</f>
        <v/>
      </c>
      <c r="I20" s="157" t="str">
        <f>IF(ISNUMBER($C20),LOOKUP($C20,'Bordereaux Délivrance 1'!$A$14:$A$29,'Bordereaux Délivrance 1'!G$14:G$29),"")</f>
        <v/>
      </c>
      <c r="J20" s="158" t="str">
        <f>IF(ISNUMBER($C20),LOOKUP($C20,'Bordereaux Délivrance 1'!$A$14:$A$29,'Bordereaux Délivrance 1'!H$14:H$29),"")</f>
        <v/>
      </c>
      <c r="K20" s="130" t="str">
        <f>IF(ISNUMBER($C20),LOOKUP($C20,'Bordereaux Délivrance 1'!$A$14:$A$29,'Bordereaux Délivrance 1'!I$14:I$29),"")</f>
        <v/>
      </c>
      <c r="L20" s="130" t="str">
        <f>IF(ISNUMBER($C20),LOOKUP($C20,'Bordereaux Délivrance 1'!$A$14:$A$29,'Bordereaux Délivrance 1'!J$14:J$29),"")</f>
        <v/>
      </c>
      <c r="M20" s="131" t="str">
        <f>IF(ISNUMBER($C20),LOOKUP($C20,'Bordereaux Délivrance 1'!$A$14:$A$29,'Bordereaux Délivrance 1'!K$14:K$29),"")</f>
        <v/>
      </c>
      <c r="N20" s="141"/>
    </row>
    <row r="21" spans="1:14">
      <c r="A21">
        <f t="shared" si="0"/>
        <v>1</v>
      </c>
      <c r="B21">
        <f>IF(ISNUMBER('Bordereaux Délivrance 1'!B21),('Bordereaux Délivrance 1'!A21),99)</f>
        <v>99</v>
      </c>
      <c r="C21" s="32" t="str">
        <f>IF(L8&lt;8,"",VLOOKUP(8,$A$14:$B$29,2,FALSE))</f>
        <v/>
      </c>
      <c r="D21" s="132" t="str">
        <f>IF(ISNUMBER($C21),LOOKUP($C21,'Bordereaux Délivrance 1'!$A$14:$A$29,'Bordereaux Délivrance 1'!B$14:B$29),"")</f>
        <v/>
      </c>
      <c r="E21" s="44" t="str">
        <f>IF(ISNUMBER($C21),LOOKUP($C21,'Bordereaux Délivrance 1'!$A$14:$A$29,'Bordereaux Délivrance 1'!C$14:C$29),"")</f>
        <v/>
      </c>
      <c r="F21" s="45" t="str">
        <f>IF(ISNUMBER($C21),LOOKUP($C21,'Bordereaux Délivrance 1'!$A$14:$A$29,'Bordereaux Délivrance 1'!D$14:D$29),"")</f>
        <v/>
      </c>
      <c r="G21" s="128" t="str">
        <f>IF(ISNUMBER($C21),LOOKUP($C21,'Bordereaux Délivrance 1'!$A$14:$A$29,'Bordereaux Délivrance 1'!E$14:E$29),"")</f>
        <v/>
      </c>
      <c r="H21" s="123" t="str">
        <f>IF(ISNUMBER($C21),LOOKUP($C21,'Bordereaux Délivrance 1'!$A$14:$A$29,'Bordereaux Délivrance 1'!F$14:F$29),"")</f>
        <v/>
      </c>
      <c r="I21" s="157" t="str">
        <f>IF(ISNUMBER($C21),LOOKUP($C21,'Bordereaux Délivrance 1'!$A$14:$A$29,'Bordereaux Délivrance 1'!G$14:G$29),"")</f>
        <v/>
      </c>
      <c r="J21" s="158" t="str">
        <f>IF(ISNUMBER($C21),LOOKUP($C21,'Bordereaux Délivrance 1'!$A$14:$A$29,'Bordereaux Délivrance 1'!H$14:H$29),"")</f>
        <v/>
      </c>
      <c r="K21" s="130" t="str">
        <f>IF(ISNUMBER($C21),LOOKUP($C21,'Bordereaux Délivrance 1'!$A$14:$A$29,'Bordereaux Délivrance 1'!I$14:I$29),"")</f>
        <v/>
      </c>
      <c r="L21" s="130" t="str">
        <f>IF(ISNUMBER($C21),LOOKUP($C21,'Bordereaux Délivrance 1'!$A$14:$A$29,'Bordereaux Délivrance 1'!J$14:J$29),"")</f>
        <v/>
      </c>
      <c r="M21" s="131" t="str">
        <f>IF(ISNUMBER($C21),LOOKUP($C21,'Bordereaux Délivrance 1'!$A$14:$A$29,'Bordereaux Délivrance 1'!K$14:K$29),"")</f>
        <v/>
      </c>
      <c r="N21" s="141"/>
    </row>
    <row r="22" spans="1:14">
      <c r="A22">
        <f t="shared" si="0"/>
        <v>1</v>
      </c>
      <c r="B22">
        <f>IF(ISNUMBER('Bordereaux Délivrance 1'!B22),('Bordereaux Délivrance 1'!A22),99)</f>
        <v>99</v>
      </c>
      <c r="C22" s="32" t="str">
        <f>IF(L8&lt;9,"",VLOOKUP(9,$A$14:$B$29,2,FALSE))</f>
        <v/>
      </c>
      <c r="D22" s="127" t="str">
        <f>IF(ISNUMBER($C22),LOOKUP($C22,'Bordereaux Délivrance 1'!$A$14:$A$29,'Bordereaux Délivrance 1'!B$14:B$29),"")</f>
        <v/>
      </c>
      <c r="E22" s="44" t="str">
        <f>IF(ISNUMBER($C22),LOOKUP($C22,'Bordereaux Délivrance 1'!$A$14:$A$29,'Bordereaux Délivrance 1'!C$14:C$29),"")</f>
        <v/>
      </c>
      <c r="F22" s="45" t="str">
        <f>IF(ISNUMBER($C22),LOOKUP($C22,'Bordereaux Délivrance 1'!$A$14:$A$29,'Bordereaux Délivrance 1'!D$14:D$29),"")</f>
        <v/>
      </c>
      <c r="G22" s="128" t="str">
        <f>IF(ISNUMBER($C22),LOOKUP($C22,'Bordereaux Délivrance 1'!$A$14:$A$29,'Bordereaux Délivrance 1'!E$14:E$29),"")</f>
        <v/>
      </c>
      <c r="H22" s="123" t="str">
        <f>IF(ISNUMBER($C22),LOOKUP($C22,'Bordereaux Délivrance 1'!$A$14:$A$29,'Bordereaux Délivrance 1'!F$14:F$29),"")</f>
        <v/>
      </c>
      <c r="I22" s="157" t="str">
        <f>IF(ISNUMBER($C22),LOOKUP($C22,'Bordereaux Délivrance 1'!$A$14:$A$29,'Bordereaux Délivrance 1'!G$14:G$29),"")</f>
        <v/>
      </c>
      <c r="J22" s="158" t="str">
        <f>IF(ISNUMBER($C22),LOOKUP($C22,'Bordereaux Délivrance 1'!$A$14:$A$29,'Bordereaux Délivrance 1'!H$14:H$29),"")</f>
        <v/>
      </c>
      <c r="K22" s="130" t="str">
        <f>IF(ISNUMBER($C22),LOOKUP($C22,'Bordereaux Délivrance 1'!$A$14:$A$29,'Bordereaux Délivrance 1'!I$14:I$29),"")</f>
        <v/>
      </c>
      <c r="L22" s="130" t="str">
        <f>IF(ISNUMBER($C22),LOOKUP($C22,'Bordereaux Délivrance 1'!$A$14:$A$29,'Bordereaux Délivrance 1'!J$14:J$29),"")</f>
        <v/>
      </c>
      <c r="M22" s="131" t="str">
        <f>IF(ISNUMBER($C22),LOOKUP($C22,'Bordereaux Délivrance 1'!$A$14:$A$29,'Bordereaux Délivrance 1'!K$14:K$29),"")</f>
        <v/>
      </c>
      <c r="N22" s="141"/>
    </row>
    <row r="23" spans="1:14">
      <c r="A23">
        <f t="shared" si="0"/>
        <v>1</v>
      </c>
      <c r="B23">
        <f>IF(ISNUMBER('Bordereaux Délivrance 1'!B23),('Bordereaux Délivrance 1'!A23),99)</f>
        <v>99</v>
      </c>
      <c r="C23" s="32" t="str">
        <f>IF(L8&lt;10,"",VLOOKUP(10,$A$14:$B$29,2,FALSE))</f>
        <v/>
      </c>
      <c r="D23" s="132" t="str">
        <f>IF(ISNUMBER($C23),LOOKUP($C23,'Bordereaux Délivrance 1'!$A$14:$A$29,'Bordereaux Délivrance 1'!B$14:B$29),"")</f>
        <v/>
      </c>
      <c r="E23" s="44" t="str">
        <f>IF(ISNUMBER($C23),LOOKUP($C23,'Bordereaux Délivrance 1'!$A$14:$A$29,'Bordereaux Délivrance 1'!C$14:C$29),"")</f>
        <v/>
      </c>
      <c r="F23" s="45" t="str">
        <f>IF(ISNUMBER($C23),LOOKUP($C23,'Bordereaux Délivrance 1'!$A$14:$A$29,'Bordereaux Délivrance 1'!D$14:D$29),"")</f>
        <v/>
      </c>
      <c r="G23" s="128" t="str">
        <f>IF(ISNUMBER($C23),LOOKUP($C23,'Bordereaux Délivrance 1'!$A$14:$A$29,'Bordereaux Délivrance 1'!E$14:E$29),"")</f>
        <v/>
      </c>
      <c r="H23" s="123" t="str">
        <f>IF(ISNUMBER($C23),LOOKUP($C23,'Bordereaux Délivrance 1'!$A$14:$A$29,'Bordereaux Délivrance 1'!F$14:F$29),"")</f>
        <v/>
      </c>
      <c r="I23" s="157" t="str">
        <f>IF(ISNUMBER($C23),LOOKUP($C23,'Bordereaux Délivrance 1'!$A$14:$A$29,'Bordereaux Délivrance 1'!G$14:G$29),"")</f>
        <v/>
      </c>
      <c r="J23" s="158" t="str">
        <f>IF(ISNUMBER($C23),LOOKUP($C23,'Bordereaux Délivrance 1'!$A$14:$A$29,'Bordereaux Délivrance 1'!H$14:H$29),"")</f>
        <v/>
      </c>
      <c r="K23" s="130" t="str">
        <f>IF(ISNUMBER($C23),LOOKUP($C23,'Bordereaux Délivrance 1'!$A$14:$A$29,'Bordereaux Délivrance 1'!I$14:I$29),"")</f>
        <v/>
      </c>
      <c r="L23" s="130" t="str">
        <f>IF(ISNUMBER($C23),LOOKUP($C23,'Bordereaux Délivrance 1'!$A$14:$A$29,'Bordereaux Délivrance 1'!J$14:J$29),"")</f>
        <v/>
      </c>
      <c r="M23" s="131" t="str">
        <f>IF(ISNUMBER($C23),LOOKUP($C23,'Bordereaux Délivrance 1'!$A$14:$A$29,'Bordereaux Délivrance 1'!K$14:K$29),"")</f>
        <v/>
      </c>
      <c r="N23" s="141"/>
    </row>
    <row r="24" spans="1:14">
      <c r="A24">
        <f t="shared" si="0"/>
        <v>1</v>
      </c>
      <c r="B24">
        <f>IF(ISNUMBER('Bordereaux Délivrance 1'!B24),('Bordereaux Délivrance 1'!A24),99)</f>
        <v>99</v>
      </c>
      <c r="C24" s="32" t="str">
        <f>IF(L8&lt;11,"",VLOOKUP(11,$A$14:$B$29,2,FALSE))</f>
        <v/>
      </c>
      <c r="D24" s="133" t="str">
        <f>IF(ISNUMBER($C24),LOOKUP($C24,'Bordereaux Délivrance 1'!$A$14:$A$29,'Bordereaux Délivrance 1'!B$14:B$29),"")</f>
        <v/>
      </c>
      <c r="E24" s="44" t="str">
        <f>IF(ISNUMBER($C24),LOOKUP($C24,'Bordereaux Délivrance 1'!$A$14:$A$29,'Bordereaux Délivrance 1'!C$14:C$29),"")</f>
        <v/>
      </c>
      <c r="F24" s="45" t="str">
        <f>IF(ISNUMBER($C24),LOOKUP($C24,'Bordereaux Délivrance 1'!$A$14:$A$29,'Bordereaux Délivrance 1'!D$14:D$29),"")</f>
        <v/>
      </c>
      <c r="G24" s="128" t="str">
        <f>IF(ISNUMBER($C24),LOOKUP($C24,'Bordereaux Délivrance 1'!$A$14:$A$29,'Bordereaux Délivrance 1'!E$14:E$29),"")</f>
        <v/>
      </c>
      <c r="H24" s="123" t="str">
        <f>IF(ISNUMBER($C24),LOOKUP($C24,'Bordereaux Délivrance 1'!$A$14:$A$29,'Bordereaux Délivrance 1'!F$14:F$29),"")</f>
        <v/>
      </c>
      <c r="I24" s="157" t="str">
        <f>IF(ISNUMBER($C24),LOOKUP($C24,'Bordereaux Délivrance 1'!$A$14:$A$29,'Bordereaux Délivrance 1'!G$14:G$29),"")</f>
        <v/>
      </c>
      <c r="J24" s="158" t="str">
        <f>IF(ISNUMBER($C24),LOOKUP($C24,'Bordereaux Délivrance 1'!$A$14:$A$29,'Bordereaux Délivrance 1'!H$14:H$29),"")</f>
        <v/>
      </c>
      <c r="K24" s="130" t="str">
        <f>IF(ISNUMBER($C24),LOOKUP($C24,'Bordereaux Délivrance 1'!$A$14:$A$29,'Bordereaux Délivrance 1'!I$14:I$29),"")</f>
        <v/>
      </c>
      <c r="L24" s="130" t="str">
        <f>IF(ISNUMBER($C24),LOOKUP($C24,'Bordereaux Délivrance 1'!$A$14:$A$29,'Bordereaux Délivrance 1'!J$14:J$29),"")</f>
        <v/>
      </c>
      <c r="M24" s="131" t="str">
        <f>IF(ISNUMBER($C24),LOOKUP($C24,'Bordereaux Délivrance 1'!$A$14:$A$29,'Bordereaux Délivrance 1'!K$14:K$29),"")</f>
        <v/>
      </c>
      <c r="N24" s="141"/>
    </row>
    <row r="25" spans="1:14">
      <c r="A25">
        <f t="shared" si="0"/>
        <v>1</v>
      </c>
      <c r="B25">
        <f>IF(ISNUMBER('Bordereaux Délivrance 1'!B25),('Bordereaux Délivrance 1'!A25),99)</f>
        <v>99</v>
      </c>
      <c r="C25" s="32" t="str">
        <f>IF(L8&lt;12,"",VLOOKUP(12,$A$14:$B$29,2,FALSE))</f>
        <v/>
      </c>
      <c r="D25" s="132" t="str">
        <f>IF(ISNUMBER($C25),LOOKUP($C25,'Bordereaux Délivrance 1'!$A$14:$A$29,'Bordereaux Délivrance 1'!B$14:B$29),"")</f>
        <v/>
      </c>
      <c r="E25" s="44" t="str">
        <f>IF(ISNUMBER($C25),LOOKUP($C25,'Bordereaux Délivrance 1'!$A$14:$A$29,'Bordereaux Délivrance 1'!C$14:C$29),"")</f>
        <v/>
      </c>
      <c r="F25" s="45" t="str">
        <f>IF(ISNUMBER($C25),LOOKUP($C25,'Bordereaux Délivrance 1'!$A$14:$A$29,'Bordereaux Délivrance 1'!D$14:D$29),"")</f>
        <v/>
      </c>
      <c r="G25" s="128" t="str">
        <f>IF(ISNUMBER($C25),LOOKUP($C25,'Bordereaux Délivrance 1'!$A$14:$A$29,'Bordereaux Délivrance 1'!E$14:E$29),"")</f>
        <v/>
      </c>
      <c r="H25" s="123" t="str">
        <f>IF(ISNUMBER($C25),LOOKUP($C25,'Bordereaux Délivrance 1'!$A$14:$A$29,'Bordereaux Délivrance 1'!F$14:F$29),"")</f>
        <v/>
      </c>
      <c r="I25" s="157" t="str">
        <f>IF(ISNUMBER($C25),LOOKUP($C25,'Bordereaux Délivrance 1'!$A$14:$A$29,'Bordereaux Délivrance 1'!G$14:G$29),"")</f>
        <v/>
      </c>
      <c r="J25" s="158" t="str">
        <f>IF(ISNUMBER($C25),LOOKUP($C25,'Bordereaux Délivrance 1'!$A$14:$A$29,'Bordereaux Délivrance 1'!H$14:H$29),"")</f>
        <v/>
      </c>
      <c r="K25" s="130" t="str">
        <f>IF(ISNUMBER($C25),LOOKUP($C25,'Bordereaux Délivrance 1'!$A$14:$A$29,'Bordereaux Délivrance 1'!I$14:I$29),"")</f>
        <v/>
      </c>
      <c r="L25" s="130" t="str">
        <f>IF(ISNUMBER($C25),LOOKUP($C25,'Bordereaux Délivrance 1'!$A$14:$A$29,'Bordereaux Délivrance 1'!J$14:J$29),"")</f>
        <v/>
      </c>
      <c r="M25" s="131" t="str">
        <f>IF(ISNUMBER($C25),LOOKUP($C25,'Bordereaux Délivrance 1'!$A$14:$A$29,'Bordereaux Délivrance 1'!K$14:K$29),"")</f>
        <v/>
      </c>
      <c r="N25" s="141"/>
    </row>
    <row r="26" spans="1:14">
      <c r="A26">
        <f t="shared" si="0"/>
        <v>1</v>
      </c>
      <c r="B26">
        <f>IF(ISNUMBER('Bordereaux Délivrance 1'!B26),('Bordereaux Délivrance 1'!A26),99)</f>
        <v>99</v>
      </c>
      <c r="C26" s="32" t="str">
        <f>IF(L8&lt;13,"",VLOOKUP(13,$A$14:$B$29,2,FALSE))</f>
        <v/>
      </c>
      <c r="D26" s="127" t="str">
        <f>IF(ISNUMBER($C26),LOOKUP($C26,'Bordereaux Délivrance 1'!$A$14:$A$29,'Bordereaux Délivrance 1'!B$14:B$29),"")</f>
        <v/>
      </c>
      <c r="E26" s="44" t="str">
        <f>IF(ISNUMBER($C26),LOOKUP($C26,'Bordereaux Délivrance 1'!$A$14:$A$29,'Bordereaux Délivrance 1'!C$14:C$29),"")</f>
        <v/>
      </c>
      <c r="F26" s="45" t="str">
        <f>IF(ISNUMBER($C26),LOOKUP($C26,'Bordereaux Délivrance 1'!$A$14:$A$29,'Bordereaux Délivrance 1'!D$14:D$29),"")</f>
        <v/>
      </c>
      <c r="G26" s="128" t="str">
        <f>IF(ISNUMBER($C26),LOOKUP($C26,'Bordereaux Délivrance 1'!$A$14:$A$29,'Bordereaux Délivrance 1'!E$14:E$29),"")</f>
        <v/>
      </c>
      <c r="H26" s="123" t="str">
        <f>IF(ISNUMBER($C26),LOOKUP($C26,'Bordereaux Délivrance 1'!$A$14:$A$29,'Bordereaux Délivrance 1'!F$14:F$29),"")</f>
        <v/>
      </c>
      <c r="I26" s="157" t="str">
        <f>IF(ISNUMBER($C26),LOOKUP($C26,'Bordereaux Délivrance 1'!$A$14:$A$29,'Bordereaux Délivrance 1'!G$14:G$29),"")</f>
        <v/>
      </c>
      <c r="J26" s="158" t="str">
        <f>IF(ISNUMBER($C26),LOOKUP($C26,'Bordereaux Délivrance 1'!$A$14:$A$29,'Bordereaux Délivrance 1'!H$14:H$29),"")</f>
        <v/>
      </c>
      <c r="K26" s="130" t="str">
        <f>IF(ISNUMBER($C26),LOOKUP($C26,'Bordereaux Délivrance 1'!$A$14:$A$29,'Bordereaux Délivrance 1'!I$14:I$29),"")</f>
        <v/>
      </c>
      <c r="L26" s="130" t="str">
        <f>IF(ISNUMBER($C26),LOOKUP($C26,'Bordereaux Délivrance 1'!$A$14:$A$29,'Bordereaux Délivrance 1'!J$14:J$29),"")</f>
        <v/>
      </c>
      <c r="M26" s="131" t="str">
        <f>IF(ISNUMBER($C26),LOOKUP($C26,'Bordereaux Délivrance 1'!$A$14:$A$29,'Bordereaux Délivrance 1'!K$14:K$29),"")</f>
        <v/>
      </c>
      <c r="N26" s="141"/>
    </row>
    <row r="27" spans="1:14">
      <c r="A27">
        <f t="shared" si="0"/>
        <v>1</v>
      </c>
      <c r="B27">
        <f>IF(ISNUMBER('Bordereaux Délivrance 1'!B27),('Bordereaux Délivrance 1'!A27),99)</f>
        <v>99</v>
      </c>
      <c r="C27" s="32" t="str">
        <f>IF(L8&lt;14,"",VLOOKUP(14,$A$14:$B$29,2,FALSE))</f>
        <v/>
      </c>
      <c r="D27" s="132" t="str">
        <f>IF(ISNUMBER($C27),LOOKUP($C27,'Bordereaux Délivrance 1'!$A$14:$A$29,'Bordereaux Délivrance 1'!B$14:B$29),"")</f>
        <v/>
      </c>
      <c r="E27" s="44" t="str">
        <f>IF(ISNUMBER($C27),LOOKUP($C27,'Bordereaux Délivrance 1'!$A$14:$A$29,'Bordereaux Délivrance 1'!C$14:C$29),"")</f>
        <v/>
      </c>
      <c r="F27" s="45" t="str">
        <f>IF(ISNUMBER($C27),LOOKUP($C27,'Bordereaux Délivrance 1'!$A$14:$A$29,'Bordereaux Délivrance 1'!D$14:D$29),"")</f>
        <v/>
      </c>
      <c r="G27" s="128" t="str">
        <f>IF(ISNUMBER($C27),LOOKUP($C27,'Bordereaux Délivrance 1'!$A$14:$A$29,'Bordereaux Délivrance 1'!E$14:E$29),"")</f>
        <v/>
      </c>
      <c r="H27" s="124" t="str">
        <f>IF(ISNUMBER($C27),LOOKUP($C27,'Bordereaux Délivrance 1'!$A$14:$A$29,'Bordereaux Délivrance 1'!F$14:F$29),"")</f>
        <v/>
      </c>
      <c r="I27" s="157" t="str">
        <f>IF(ISNUMBER($C27),LOOKUP($C27,'Bordereaux Délivrance 1'!$A$14:$A$29,'Bordereaux Délivrance 1'!G$14:G$29),"")</f>
        <v/>
      </c>
      <c r="J27" s="158" t="str">
        <f>IF(ISNUMBER($C27),LOOKUP($C27,'Bordereaux Délivrance 1'!$A$14:$A$29,'Bordereaux Délivrance 1'!H$14:H$29),"")</f>
        <v/>
      </c>
      <c r="K27" s="130" t="str">
        <f>IF(ISNUMBER($C27),LOOKUP($C27,'Bordereaux Délivrance 1'!$A$14:$A$29,'Bordereaux Délivrance 1'!I$14:I$29),"")</f>
        <v/>
      </c>
      <c r="L27" s="130" t="str">
        <f>IF(ISNUMBER($C27),LOOKUP($C27,'Bordereaux Délivrance 1'!$A$14:$A$29,'Bordereaux Délivrance 1'!J$14:J$29),"")</f>
        <v/>
      </c>
      <c r="M27" s="131" t="str">
        <f>IF(ISNUMBER($C27),LOOKUP($C27,'Bordereaux Délivrance 1'!$A$14:$A$29,'Bordereaux Délivrance 1'!K$14:K$29),"")</f>
        <v/>
      </c>
      <c r="N27" s="141"/>
    </row>
    <row r="28" spans="1:14">
      <c r="A28">
        <f t="shared" si="0"/>
        <v>1</v>
      </c>
      <c r="B28">
        <f>IF(ISNUMBER('Bordereaux Délivrance 1'!B28),('Bordereaux Délivrance 1'!A28),99)</f>
        <v>99</v>
      </c>
      <c r="C28" s="32" t="str">
        <f>IF(L8&lt;15,"",VLOOKUP(15,$A$14:$B$29,2,FALSE))</f>
        <v/>
      </c>
      <c r="D28" s="134" t="str">
        <f>IF(ISNUMBER($C28),LOOKUP($C28,'Bordereaux Délivrance 1'!$A$14:$A$29,'Bordereaux Délivrance 1'!B$14:B$29),"")</f>
        <v/>
      </c>
      <c r="E28" s="44" t="str">
        <f>IF(ISNUMBER($C28),LOOKUP($C28,'Bordereaux Délivrance 1'!$A$14:$A$29,'Bordereaux Délivrance 1'!C$14:C$29),"")</f>
        <v/>
      </c>
      <c r="F28" s="45" t="str">
        <f>IF(ISNUMBER($C28),LOOKUP($C28,'Bordereaux Délivrance 1'!$A$14:$A$29,'Bordereaux Délivrance 1'!D$14:D$29),"")</f>
        <v/>
      </c>
      <c r="G28" s="128" t="str">
        <f>IF(ISNUMBER($C28),LOOKUP($C28,'Bordereaux Délivrance 1'!$A$14:$A$29,'Bordereaux Délivrance 1'!E$14:E$29),"")</f>
        <v/>
      </c>
      <c r="H28" s="125" t="str">
        <f>IF(ISNUMBER($C28),LOOKUP($C28,'Bordereaux Délivrance 1'!$A$14:$A$29,'Bordereaux Délivrance 1'!F$14:F$29),"")</f>
        <v/>
      </c>
      <c r="I28" s="157" t="str">
        <f>IF(ISNUMBER($C28),LOOKUP($C28,'Bordereaux Délivrance 1'!$A$14:$A$29,'Bordereaux Délivrance 1'!G$14:G$29),"")</f>
        <v/>
      </c>
      <c r="J28" s="158" t="str">
        <f>IF(ISNUMBER($C28),LOOKUP($C28,'Bordereaux Délivrance 1'!$A$14:$A$29,'Bordereaux Délivrance 1'!H$14:H$29),"")</f>
        <v/>
      </c>
      <c r="K28" s="135" t="str">
        <f>IF(ISNUMBER($C28),LOOKUP($C28,'Bordereaux Délivrance 1'!$A$14:$A$29,'Bordereaux Délivrance 1'!I$14:I$29),"")</f>
        <v/>
      </c>
      <c r="L28" s="135" t="str">
        <f>IF(ISNUMBER($C28),LOOKUP($C28,'Bordereaux Délivrance 1'!$A$14:$A$29,'Bordereaux Délivrance 1'!J$14:J$29),"")</f>
        <v/>
      </c>
      <c r="M28" s="136" t="str">
        <f>IF(ISNUMBER($C28),LOOKUP($C28,'Bordereaux Délivrance 1'!$A$14:$A$29,'Bordereaux Délivrance 1'!K$14:K$29),"")</f>
        <v/>
      </c>
      <c r="N28" s="141"/>
    </row>
    <row r="29" spans="1:14" ht="13.5" thickBot="1">
      <c r="A29">
        <f t="shared" si="0"/>
        <v>1</v>
      </c>
      <c r="B29">
        <f>IF(ISNUMBER('Bordereaux Délivrance 1'!B29),('Bordereaux Délivrance 1'!A29),99)</f>
        <v>99</v>
      </c>
      <c r="C29" s="32" t="str">
        <f>IF(L8&lt;16,"",VLOOKUP(16,$A$14:$B$29,2,FALSE))</f>
        <v/>
      </c>
      <c r="D29" s="137" t="str">
        <f>IF(ISNUMBER($C29),LOOKUP($C29,'Bordereaux Délivrance 1'!$A$14:$A$29,'Bordereaux Délivrance 1'!B$14:B$29),"")</f>
        <v/>
      </c>
      <c r="E29" s="46" t="str">
        <f>IF(ISNUMBER($C29),LOOKUP($C29,'Bordereaux Délivrance 1'!$A$14:$A$29,'Bordereaux Délivrance 1'!C$14:C$29),"")</f>
        <v/>
      </c>
      <c r="F29" s="47" t="str">
        <f>IF(ISNUMBER($C29),LOOKUP($C29,'Bordereaux Délivrance 1'!$A$14:$A$29,'Bordereaux Délivrance 1'!D$14:D$29),"")</f>
        <v/>
      </c>
      <c r="G29" s="138" t="str">
        <f>IF(ISNUMBER($C29),LOOKUP($C29,'Bordereaux Délivrance 1'!$A$14:$A$29,'Bordereaux Délivrance 1'!E$14:E$29),"")</f>
        <v/>
      </c>
      <c r="H29" s="126" t="str">
        <f>IF(ISNUMBER($C29),LOOKUP($C29,'Bordereaux Délivrance 1'!$A$14:$A$29,'Bordereaux Délivrance 1'!F$14:F$29),"")</f>
        <v/>
      </c>
      <c r="I29" s="178" t="str">
        <f>IF(ISNUMBER($C29),LOOKUP($C29,'Bordereaux Délivrance 1'!$A$14:$A$29,'Bordereaux Délivrance 1'!G$14:G$29),"")</f>
        <v/>
      </c>
      <c r="J29" s="179" t="str">
        <f>IF(ISNUMBER($C29),LOOKUP($C29,'Bordereaux Délivrance 1'!$A$14:$A$29,'Bordereaux Délivrance 1'!H$14:H$29),"")</f>
        <v/>
      </c>
      <c r="K29" s="139" t="str">
        <f>IF(ISNUMBER($C29),LOOKUP($C29,'Bordereaux Délivrance 1'!$A$14:$A$29,'Bordereaux Délivrance 1'!I$14:I$29),"")</f>
        <v/>
      </c>
      <c r="L29" s="139" t="str">
        <f>IF(ISNUMBER($C29),LOOKUP($C29,'Bordereaux Délivrance 1'!$A$14:$A$29,'Bordereaux Délivrance 1'!J$14:J$29),"")</f>
        <v/>
      </c>
      <c r="M29" s="140" t="str">
        <f>IF(ISNUMBER($C29),LOOKUP($C29,'Bordereaux Délivrance 1'!$A$14:$A$29,'Bordereaux Délivrance 1'!K$14:K$29),"")</f>
        <v/>
      </c>
      <c r="N29" s="141"/>
    </row>
    <row r="30" spans="1:14" ht="11.1" customHeight="1">
      <c r="D30" s="24"/>
      <c r="E30" s="51"/>
      <c r="F30" s="51"/>
      <c r="G30" s="26"/>
      <c r="H30" s="27"/>
      <c r="I30" s="27"/>
      <c r="J30" s="27"/>
      <c r="K30" s="28"/>
      <c r="L30" s="25"/>
      <c r="M30" s="28"/>
      <c r="N30" s="29"/>
    </row>
    <row r="31" spans="1:14" ht="12.75" customHeight="1">
      <c r="D31" s="148" t="s">
        <v>36</v>
      </c>
      <c r="E31" s="148"/>
      <c r="F31" s="148"/>
      <c r="G31" s="148"/>
      <c r="H31" s="148"/>
      <c r="I31" s="148"/>
      <c r="J31" s="148"/>
      <c r="K31" s="148"/>
      <c r="L31" s="148"/>
      <c r="M31" s="148"/>
      <c r="N31" s="21"/>
    </row>
    <row r="32" spans="1:14" ht="12" customHeight="1">
      <c r="D32" s="148" t="s">
        <v>35</v>
      </c>
      <c r="E32" s="148"/>
      <c r="F32" s="148"/>
      <c r="G32" s="148"/>
      <c r="H32" s="148"/>
      <c r="I32" s="148"/>
      <c r="J32" s="148"/>
      <c r="K32" s="148"/>
      <c r="L32" s="148"/>
      <c r="M32" s="148"/>
      <c r="N32" s="21"/>
    </row>
    <row r="33" spans="3:14" ht="21" customHeight="1">
      <c r="D33" s="215" t="str">
        <f>"Jury"&amp;":"&amp;" "&amp;Jury!D22&amp;" - "&amp;Jury!D23&amp;" - "&amp;Jury!D24&amp;" - "&amp;Jury!D25&amp;" - "&amp;Jury!D26&amp;" - "&amp;Jury!D27&amp;" - "&amp;Jury!D28&amp;" - "&amp;Jury!D29&amp;" - "&amp;Jury!D30&amp;" - "&amp;Jury!D31&amp;" - "&amp;Jury!D32&amp;" - "&amp;Jury!D33&amp;" - "&amp;Jury!D34&amp;" - "&amp;Jury!D35&amp;" - "&amp;Jury!D36&amp;" - "&amp;Jury!D37</f>
        <v xml:space="preserve">Jury: xxxxx XXXXX, MFx -  -  -  -  -  -  -  -  -  -  -  -  -  -  - </v>
      </c>
      <c r="E33" s="215"/>
      <c r="F33" s="215"/>
      <c r="G33" s="215"/>
      <c r="H33" s="215"/>
      <c r="I33" s="215"/>
      <c r="J33" s="215"/>
      <c r="K33" s="215"/>
      <c r="L33" s="215"/>
      <c r="M33" s="215"/>
    </row>
    <row r="34" spans="3:14" ht="15" customHeight="1">
      <c r="D34" s="215"/>
      <c r="E34" s="215"/>
      <c r="F34" s="215"/>
      <c r="G34" s="215"/>
      <c r="H34" s="215"/>
      <c r="I34" s="215"/>
      <c r="J34" s="215"/>
      <c r="K34" s="215"/>
      <c r="L34" s="215"/>
      <c r="M34" s="215"/>
    </row>
    <row r="35" spans="3:14" ht="12.75" customHeight="1"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3:14">
      <c r="D36" s="215"/>
      <c r="E36" s="215"/>
      <c r="F36" s="215"/>
      <c r="G36" s="215"/>
      <c r="H36" s="215"/>
      <c r="I36" s="215"/>
      <c r="J36" s="215"/>
      <c r="K36" s="215"/>
      <c r="L36" s="215"/>
      <c r="M36" s="215"/>
    </row>
    <row r="37" spans="3:14">
      <c r="D37" s="20"/>
      <c r="E37" s="23"/>
      <c r="F37" s="23"/>
      <c r="G37" s="20"/>
      <c r="H37" s="20"/>
      <c r="I37" s="21"/>
      <c r="J37" s="21"/>
      <c r="K37" s="20"/>
      <c r="L37" s="22"/>
      <c r="M37" s="16"/>
    </row>
    <row r="38" spans="3:14" ht="12.75" customHeight="1">
      <c r="C38" s="142"/>
      <c r="D38" s="216" t="s">
        <v>82</v>
      </c>
      <c r="E38" s="216"/>
      <c r="F38" s="216"/>
      <c r="G38" s="216"/>
      <c r="H38" s="216" t="s">
        <v>83</v>
      </c>
      <c r="I38" s="216"/>
      <c r="J38" s="216"/>
      <c r="K38" s="216" t="s">
        <v>84</v>
      </c>
      <c r="L38" s="216"/>
      <c r="M38" s="216"/>
    </row>
    <row r="39" spans="3:14" ht="12" customHeight="1">
      <c r="C39" s="142"/>
      <c r="D39" s="214" t="s">
        <v>87</v>
      </c>
      <c r="E39" s="214"/>
      <c r="F39" s="214"/>
      <c r="G39" s="214"/>
      <c r="H39" s="214">
        <f>Jury!D23</f>
        <v>0</v>
      </c>
      <c r="I39" s="214"/>
      <c r="J39" s="214"/>
      <c r="K39" s="214" t="str">
        <f>Jury!D22</f>
        <v>xxxxx XXXXX, MFx</v>
      </c>
      <c r="L39" s="214"/>
      <c r="M39" s="214"/>
      <c r="N39" s="20"/>
    </row>
    <row r="40" spans="3:14" ht="12" customHeight="1">
      <c r="C40" s="142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0"/>
    </row>
    <row r="41" spans="3:14" ht="12" customHeight="1">
      <c r="C41" s="142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0"/>
    </row>
    <row r="42" spans="3:14">
      <c r="C42" s="142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9"/>
    </row>
  </sheetData>
  <mergeCells count="45">
    <mergeCell ref="C1:H5"/>
    <mergeCell ref="I2:M2"/>
    <mergeCell ref="I3:M3"/>
    <mergeCell ref="I4:M4"/>
    <mergeCell ref="C6:H6"/>
    <mergeCell ref="J6:K6"/>
    <mergeCell ref="E8:G8"/>
    <mergeCell ref="H8:H9"/>
    <mergeCell ref="I8:J9"/>
    <mergeCell ref="K8:K9"/>
    <mergeCell ref="L8:L9"/>
    <mergeCell ref="E9:G9"/>
    <mergeCell ref="I17:J17"/>
    <mergeCell ref="D10:G10"/>
    <mergeCell ref="D12:D13"/>
    <mergeCell ref="E12:F12"/>
    <mergeCell ref="H12:H13"/>
    <mergeCell ref="I12:J13"/>
    <mergeCell ref="L12:L13"/>
    <mergeCell ref="M12:M13"/>
    <mergeCell ref="I14:J14"/>
    <mergeCell ref="I15:J15"/>
    <mergeCell ref="I16:J16"/>
    <mergeCell ref="K12:K13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D39:G42"/>
    <mergeCell ref="H39:J42"/>
    <mergeCell ref="K39:M42"/>
    <mergeCell ref="D31:M31"/>
    <mergeCell ref="D32:M32"/>
    <mergeCell ref="D33:M36"/>
    <mergeCell ref="D38:G38"/>
    <mergeCell ref="H38:J38"/>
    <mergeCell ref="K38:M38"/>
  </mergeCells>
  <conditionalFormatting sqref="C14:C29">
    <cfRule type="expression" dxfId="98" priority="1" stopIfTrue="1">
      <formula>N14="recu"</formula>
    </cfRule>
  </conditionalFormatting>
  <hyperlinks>
    <hyperlink ref="K14" r:id="rId1" display="xxxxx@xxx.fr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90" zoomScaleNormal="90" workbookViewId="0">
      <selection activeCell="F39" sqref="F39:H42"/>
    </sheetView>
  </sheetViews>
  <sheetFormatPr defaultColWidth="11.42578125" defaultRowHeight="12.75"/>
  <cols>
    <col min="1" max="1" width="4" customWidth="1"/>
    <col min="2" max="2" width="15.42578125" customWidth="1"/>
    <col min="3" max="3" width="6.42578125" customWidth="1"/>
    <col min="4" max="4" width="10.85546875" customWidth="1"/>
    <col min="5" max="5" width="24.28515625" customWidth="1"/>
    <col min="6" max="6" width="11.28515625" customWidth="1"/>
    <col min="7" max="8" width="19.7109375" customWidth="1"/>
    <col min="9" max="9" width="25.85546875" customWidth="1"/>
    <col min="10" max="10" width="11.42578125" customWidth="1"/>
    <col min="11" max="11" width="31.42578125" customWidth="1"/>
    <col min="12" max="12" width="8.42578125" customWidth="1"/>
  </cols>
  <sheetData>
    <row r="1" spans="1:14">
      <c r="A1" s="145"/>
      <c r="B1" s="145"/>
      <c r="C1" s="145"/>
      <c r="D1" s="145"/>
      <c r="E1" s="145"/>
      <c r="F1" s="145"/>
    </row>
    <row r="2" spans="1:14" ht="18">
      <c r="A2" s="145"/>
      <c r="B2" s="145"/>
      <c r="C2" s="145"/>
      <c r="D2" s="145"/>
      <c r="E2" s="145"/>
      <c r="F2" s="145"/>
      <c r="G2" s="172" t="s">
        <v>24</v>
      </c>
      <c r="H2" s="172"/>
      <c r="I2" s="172"/>
      <c r="J2" s="172"/>
      <c r="K2" s="172"/>
      <c r="M2" s="14"/>
      <c r="N2" s="14"/>
    </row>
    <row r="3" spans="1:14">
      <c r="A3" s="145"/>
      <c r="B3" s="145"/>
      <c r="C3" s="145"/>
      <c r="D3" s="145"/>
      <c r="E3" s="145"/>
      <c r="F3" s="145"/>
      <c r="G3" s="145" t="s">
        <v>25</v>
      </c>
      <c r="H3" s="145"/>
      <c r="I3" s="145"/>
      <c r="J3" s="145"/>
      <c r="K3" s="145"/>
    </row>
    <row r="4" spans="1:14" ht="27.75" customHeight="1">
      <c r="A4" s="145"/>
      <c r="B4" s="145"/>
      <c r="C4" s="145"/>
      <c r="D4" s="145"/>
      <c r="E4" s="145"/>
      <c r="F4" s="145"/>
      <c r="G4" s="173" t="s">
        <v>37</v>
      </c>
      <c r="H4" s="173"/>
      <c r="I4" s="173"/>
      <c r="J4" s="173"/>
      <c r="K4" s="173"/>
      <c r="N4" s="14"/>
    </row>
    <row r="5" spans="1:14" ht="21" customHeight="1">
      <c r="A5" s="145"/>
      <c r="B5" s="145"/>
      <c r="C5" s="145"/>
      <c r="D5" s="145"/>
      <c r="E5" s="145"/>
      <c r="F5" s="145"/>
      <c r="G5" s="36"/>
      <c r="H5" s="32"/>
      <c r="L5" s="33"/>
      <c r="N5" s="14"/>
    </row>
    <row r="6" spans="1:14" ht="29.25" customHeight="1">
      <c r="A6" s="174"/>
      <c r="B6" s="174"/>
      <c r="C6" s="174"/>
      <c r="D6" s="174"/>
      <c r="E6" s="174"/>
      <c r="F6" s="174"/>
      <c r="G6" s="39" t="s">
        <v>38</v>
      </c>
      <c r="H6" s="175">
        <f>Jury!D14</f>
        <v>0</v>
      </c>
      <c r="I6" s="175"/>
      <c r="K6" s="40">
        <v>2017</v>
      </c>
      <c r="M6" s="37"/>
      <c r="N6" s="17"/>
    </row>
    <row r="7" spans="1:14" ht="12.75" customHeight="1">
      <c r="E7" s="41"/>
      <c r="K7" s="35"/>
      <c r="M7" s="38"/>
    </row>
    <row r="8" spans="1:14" ht="12.75" customHeight="1">
      <c r="B8" s="34" t="s">
        <v>28</v>
      </c>
      <c r="C8" s="149">
        <f>Jury!D13</f>
        <v>0</v>
      </c>
      <c r="D8" s="149"/>
      <c r="E8" s="149"/>
      <c r="F8" s="176" t="s">
        <v>30</v>
      </c>
      <c r="G8" s="177">
        <f>Jury!D15</f>
        <v>0</v>
      </c>
      <c r="H8" s="177"/>
      <c r="I8" s="159" t="s">
        <v>39</v>
      </c>
      <c r="J8" s="160"/>
      <c r="K8" s="18"/>
      <c r="M8" s="38"/>
    </row>
    <row r="9" spans="1:14">
      <c r="B9" s="34" t="s">
        <v>29</v>
      </c>
      <c r="C9" s="150">
        <f>Jury!D12</f>
        <v>0</v>
      </c>
      <c r="D9" s="150"/>
      <c r="E9" s="149"/>
      <c r="F9" s="176"/>
      <c r="G9" s="177"/>
      <c r="H9" s="177"/>
      <c r="I9" s="159"/>
      <c r="J9" s="160"/>
    </row>
    <row r="10" spans="1:14" ht="12.75" customHeight="1">
      <c r="B10" s="161"/>
      <c r="C10" s="161"/>
      <c r="D10" s="161"/>
      <c r="E10" s="161"/>
      <c r="F10" s="18"/>
      <c r="G10" s="18"/>
    </row>
    <row r="11" spans="1:14" ht="13.5" thickBot="1">
      <c r="B11" s="19"/>
      <c r="C11" s="19"/>
      <c r="D11" s="19"/>
      <c r="E11" s="19"/>
    </row>
    <row r="12" spans="1:14" ht="18.75" customHeight="1">
      <c r="B12" s="169" t="s">
        <v>44</v>
      </c>
      <c r="C12" s="162" t="s">
        <v>40</v>
      </c>
      <c r="D12" s="162"/>
      <c r="E12" s="48" t="s">
        <v>26</v>
      </c>
      <c r="F12" s="163" t="s">
        <v>31</v>
      </c>
      <c r="G12" s="165" t="s">
        <v>27</v>
      </c>
      <c r="H12" s="166"/>
      <c r="I12" s="151" t="s">
        <v>32</v>
      </c>
      <c r="J12" s="151" t="s">
        <v>33</v>
      </c>
      <c r="K12" s="153" t="s">
        <v>34</v>
      </c>
    </row>
    <row r="13" spans="1:14" ht="15.75" customHeight="1" thickBot="1">
      <c r="B13" s="170"/>
      <c r="C13" s="50" t="s">
        <v>41</v>
      </c>
      <c r="D13" s="50" t="s">
        <v>42</v>
      </c>
      <c r="E13" s="49"/>
      <c r="F13" s="164"/>
      <c r="G13" s="167"/>
      <c r="H13" s="168"/>
      <c r="I13" s="152"/>
      <c r="J13" s="152"/>
      <c r="K13" s="154"/>
    </row>
    <row r="14" spans="1:14" ht="12.75" customHeight="1">
      <c r="A14" s="32">
        <v>1</v>
      </c>
      <c r="B14" s="127"/>
      <c r="C14" s="42" t="s">
        <v>43</v>
      </c>
      <c r="D14" s="43">
        <v>999999</v>
      </c>
      <c r="E14" s="128" t="s">
        <v>45</v>
      </c>
      <c r="F14" s="123" t="s">
        <v>46</v>
      </c>
      <c r="G14" s="155"/>
      <c r="H14" s="156"/>
      <c r="I14" s="129" t="s">
        <v>47</v>
      </c>
      <c r="J14" s="130"/>
      <c r="K14" s="131"/>
      <c r="L14" s="141" t="str">
        <f>'Bordereau Notes n°2a'!C6</f>
        <v>RECALE</v>
      </c>
    </row>
    <row r="15" spans="1:14" ht="12.75" customHeight="1">
      <c r="A15" s="32">
        <v>2</v>
      </c>
      <c r="B15" s="127"/>
      <c r="C15" s="42"/>
      <c r="D15" s="43"/>
      <c r="E15" s="128"/>
      <c r="F15" s="123"/>
      <c r="G15" s="157"/>
      <c r="H15" s="158"/>
      <c r="I15" s="130"/>
      <c r="J15" s="130"/>
      <c r="K15" s="131"/>
      <c r="L15" s="141" t="str">
        <f>'Bordereau Notes n°2a'!E6</f>
        <v>RECALE</v>
      </c>
    </row>
    <row r="16" spans="1:14">
      <c r="A16" s="32">
        <v>3</v>
      </c>
      <c r="B16" s="127"/>
      <c r="C16" s="44"/>
      <c r="D16" s="45"/>
      <c r="E16" s="128"/>
      <c r="F16" s="123"/>
      <c r="G16" s="157"/>
      <c r="H16" s="158"/>
      <c r="I16" s="130"/>
      <c r="J16" s="130"/>
      <c r="K16" s="131"/>
      <c r="L16" s="141" t="str">
        <f>'Bordereau Notes n°2a'!G6</f>
        <v>RECALE</v>
      </c>
    </row>
    <row r="17" spans="1:12">
      <c r="A17" s="32">
        <v>4</v>
      </c>
      <c r="B17" s="132"/>
      <c r="C17" s="44"/>
      <c r="D17" s="45"/>
      <c r="E17" s="128"/>
      <c r="F17" s="123"/>
      <c r="G17" s="157"/>
      <c r="H17" s="158"/>
      <c r="I17" s="130"/>
      <c r="J17" s="130"/>
      <c r="K17" s="131"/>
      <c r="L17" s="141" t="str">
        <f>'Bordereau Notes n°2a'!I6</f>
        <v>RECALE</v>
      </c>
    </row>
    <row r="18" spans="1:12">
      <c r="A18" s="32">
        <v>5</v>
      </c>
      <c r="B18" s="127"/>
      <c r="C18" s="44"/>
      <c r="D18" s="45"/>
      <c r="E18" s="128"/>
      <c r="F18" s="123"/>
      <c r="G18" s="157"/>
      <c r="H18" s="158"/>
      <c r="I18" s="130"/>
      <c r="J18" s="130"/>
      <c r="K18" s="131"/>
      <c r="L18" s="141" t="str">
        <f>'Bordereau Notes n°2a'!K6</f>
        <v>RECALE</v>
      </c>
    </row>
    <row r="19" spans="1:12">
      <c r="A19" s="32">
        <v>6</v>
      </c>
      <c r="B19" s="132"/>
      <c r="C19" s="44"/>
      <c r="D19" s="45"/>
      <c r="E19" s="128"/>
      <c r="F19" s="123"/>
      <c r="G19" s="157"/>
      <c r="H19" s="158"/>
      <c r="I19" s="130"/>
      <c r="J19" s="130"/>
      <c r="K19" s="131"/>
      <c r="L19" s="141" t="str">
        <f>'Bordereau Notes n°2a'!M6</f>
        <v>RECALE</v>
      </c>
    </row>
    <row r="20" spans="1:12">
      <c r="A20" s="32">
        <v>7</v>
      </c>
      <c r="B20" s="127"/>
      <c r="C20" s="44"/>
      <c r="D20" s="45"/>
      <c r="E20" s="128"/>
      <c r="F20" s="123"/>
      <c r="G20" s="157"/>
      <c r="H20" s="158"/>
      <c r="I20" s="130"/>
      <c r="J20" s="130"/>
      <c r="K20" s="131"/>
      <c r="L20" s="141" t="str">
        <f>'Bordereau Notes n°2a'!O6</f>
        <v>RECALE</v>
      </c>
    </row>
    <row r="21" spans="1:12">
      <c r="A21" s="32">
        <v>8</v>
      </c>
      <c r="B21" s="132"/>
      <c r="C21" s="44"/>
      <c r="D21" s="45"/>
      <c r="E21" s="128"/>
      <c r="F21" s="123"/>
      <c r="G21" s="157"/>
      <c r="H21" s="158"/>
      <c r="I21" s="130"/>
      <c r="J21" s="130"/>
      <c r="K21" s="131"/>
      <c r="L21" s="141" t="str">
        <f>'Bordereau Notes n°2a'!Q6</f>
        <v>RECALE</v>
      </c>
    </row>
    <row r="22" spans="1:12">
      <c r="A22" s="32">
        <v>9</v>
      </c>
      <c r="B22" s="127"/>
      <c r="C22" s="44"/>
      <c r="D22" s="45"/>
      <c r="E22" s="128"/>
      <c r="F22" s="123"/>
      <c r="G22" s="157"/>
      <c r="H22" s="158"/>
      <c r="I22" s="130"/>
      <c r="J22" s="130"/>
      <c r="K22" s="131"/>
      <c r="L22" s="141" t="str">
        <f>'Bordereau Notes n°2b'!C6</f>
        <v>RECALE</v>
      </c>
    </row>
    <row r="23" spans="1:12">
      <c r="A23" s="32">
        <v>10</v>
      </c>
      <c r="B23" s="132"/>
      <c r="C23" s="44"/>
      <c r="D23" s="45"/>
      <c r="E23" s="128"/>
      <c r="F23" s="123"/>
      <c r="G23" s="157"/>
      <c r="H23" s="158"/>
      <c r="I23" s="130"/>
      <c r="J23" s="130"/>
      <c r="K23" s="131"/>
      <c r="L23" s="141" t="str">
        <f>'Bordereau Notes n°2b'!E6</f>
        <v>RECALE</v>
      </c>
    </row>
    <row r="24" spans="1:12">
      <c r="A24" s="32">
        <v>11</v>
      </c>
      <c r="B24" s="133"/>
      <c r="C24" s="44"/>
      <c r="D24" s="45"/>
      <c r="E24" s="128"/>
      <c r="F24" s="123"/>
      <c r="G24" s="157"/>
      <c r="H24" s="158"/>
      <c r="I24" s="130"/>
      <c r="J24" s="130"/>
      <c r="K24" s="131"/>
      <c r="L24" s="141" t="str">
        <f>'Bordereau Notes n°2b'!G6</f>
        <v>RECALE</v>
      </c>
    </row>
    <row r="25" spans="1:12">
      <c r="A25" s="32">
        <v>12</v>
      </c>
      <c r="B25" s="132"/>
      <c r="C25" s="44"/>
      <c r="D25" s="45"/>
      <c r="E25" s="128"/>
      <c r="F25" s="123"/>
      <c r="G25" s="157"/>
      <c r="H25" s="158"/>
      <c r="I25" s="130"/>
      <c r="J25" s="130"/>
      <c r="K25" s="131"/>
      <c r="L25" s="141" t="str">
        <f>'Bordereau Notes n°2b'!I6</f>
        <v>RECALE</v>
      </c>
    </row>
    <row r="26" spans="1:12">
      <c r="A26" s="32">
        <v>13</v>
      </c>
      <c r="B26" s="127"/>
      <c r="C26" s="44"/>
      <c r="D26" s="45"/>
      <c r="E26" s="128"/>
      <c r="F26" s="123"/>
      <c r="G26" s="157"/>
      <c r="H26" s="158"/>
      <c r="I26" s="130"/>
      <c r="J26" s="130"/>
      <c r="K26" s="131"/>
      <c r="L26" s="141" t="str">
        <f>'Bordereau Notes n°2b'!K6</f>
        <v>RECALE</v>
      </c>
    </row>
    <row r="27" spans="1:12">
      <c r="A27" s="32">
        <v>14</v>
      </c>
      <c r="B27" s="132"/>
      <c r="C27" s="44"/>
      <c r="D27" s="45"/>
      <c r="E27" s="128"/>
      <c r="F27" s="124"/>
      <c r="G27" s="157"/>
      <c r="H27" s="158"/>
      <c r="I27" s="130"/>
      <c r="J27" s="130"/>
      <c r="K27" s="131"/>
      <c r="L27" s="141" t="str">
        <f>'Bordereau Notes n°2b'!M6</f>
        <v>RECALE</v>
      </c>
    </row>
    <row r="28" spans="1:12">
      <c r="A28" s="32">
        <v>15</v>
      </c>
      <c r="B28" s="134"/>
      <c r="C28" s="44"/>
      <c r="D28" s="45"/>
      <c r="E28" s="128"/>
      <c r="F28" s="125"/>
      <c r="G28" s="157"/>
      <c r="H28" s="158"/>
      <c r="I28" s="135"/>
      <c r="J28" s="135"/>
      <c r="K28" s="136"/>
      <c r="L28" s="141" t="str">
        <f>'Bordereau Notes n°2b'!O6</f>
        <v>RECALE</v>
      </c>
    </row>
    <row r="29" spans="1:12" ht="13.5" thickBot="1">
      <c r="A29" s="32">
        <v>16</v>
      </c>
      <c r="B29" s="137"/>
      <c r="C29" s="46"/>
      <c r="D29" s="47"/>
      <c r="E29" s="138"/>
      <c r="F29" s="126"/>
      <c r="G29" s="178"/>
      <c r="H29" s="179"/>
      <c r="I29" s="139"/>
      <c r="J29" s="139"/>
      <c r="K29" s="140"/>
      <c r="L29" s="141" t="str">
        <f>'Bordereau Notes n°2b'!Q6</f>
        <v>RECALE</v>
      </c>
    </row>
    <row r="30" spans="1:12" ht="11.1" customHeight="1">
      <c r="B30" s="24"/>
      <c r="C30" s="51"/>
      <c r="D30" s="51"/>
      <c r="E30" s="26"/>
      <c r="F30" s="27"/>
      <c r="G30" s="27"/>
      <c r="H30" s="27"/>
      <c r="I30" s="28"/>
      <c r="J30" s="25"/>
      <c r="K30" s="28"/>
      <c r="L30" s="29"/>
    </row>
    <row r="31" spans="1:12" ht="12.75" customHeight="1">
      <c r="B31" s="148" t="s">
        <v>36</v>
      </c>
      <c r="C31" s="148"/>
      <c r="D31" s="148"/>
      <c r="E31" s="148"/>
      <c r="F31" s="148"/>
      <c r="G31" s="148"/>
      <c r="H31" s="148"/>
      <c r="I31" s="148"/>
      <c r="J31" s="148"/>
      <c r="K31" s="148"/>
      <c r="L31" s="21"/>
    </row>
    <row r="32" spans="1:12" ht="12" customHeight="1">
      <c r="B32" s="148" t="s">
        <v>35</v>
      </c>
      <c r="C32" s="148"/>
      <c r="D32" s="148"/>
      <c r="E32" s="148"/>
      <c r="F32" s="148"/>
      <c r="G32" s="148"/>
      <c r="H32" s="148"/>
      <c r="I32" s="148"/>
      <c r="J32" s="148"/>
      <c r="K32" s="148"/>
      <c r="L32" s="21"/>
    </row>
    <row r="33" spans="2:12" ht="21" customHeight="1">
      <c r="B33" s="171" t="str">
        <f>"Jury"&amp;":"&amp;" "&amp;Jury!D22&amp;" - "&amp;Jury!D23&amp;" - "&amp;Jury!D24&amp;" - "&amp;Jury!D25&amp;" - "&amp;Jury!D26&amp;" - "&amp;Jury!D27&amp;" - "&amp;Jury!D28&amp;" - "&amp;Jury!D29&amp;" - "&amp;Jury!D30&amp;" - "&amp;Jury!D31&amp;" - "&amp;Jury!D32&amp;" - "&amp;Jury!D33&amp;" - "&amp;Jury!D34&amp;" - "&amp;Jury!D35&amp;" - "&amp;Jury!D36&amp;" - "&amp;Jury!D37</f>
        <v xml:space="preserve">Jury: xxxxx XXXXX, MFx -  -  -  -  -  -  -  -  -  -  -  -  -  -  - </v>
      </c>
      <c r="C33" s="171"/>
      <c r="D33" s="171"/>
      <c r="E33" s="171"/>
      <c r="F33" s="171"/>
      <c r="G33" s="171"/>
      <c r="H33" s="171"/>
      <c r="I33" s="171"/>
      <c r="J33" s="171"/>
      <c r="K33" s="171"/>
    </row>
    <row r="34" spans="2:12" ht="15" customHeight="1">
      <c r="B34" s="171"/>
      <c r="C34" s="171"/>
      <c r="D34" s="171"/>
      <c r="E34" s="171"/>
      <c r="F34" s="171"/>
      <c r="G34" s="171"/>
      <c r="H34" s="171"/>
      <c r="I34" s="171"/>
      <c r="J34" s="171"/>
      <c r="K34" s="171"/>
    </row>
    <row r="35" spans="2:12" ht="12.75" customHeight="1">
      <c r="B35" s="171"/>
      <c r="C35" s="171"/>
      <c r="D35" s="171"/>
      <c r="E35" s="171"/>
      <c r="F35" s="171"/>
      <c r="G35" s="171"/>
      <c r="H35" s="171"/>
      <c r="I35" s="171"/>
      <c r="J35" s="171"/>
      <c r="K35" s="171"/>
    </row>
    <row r="36" spans="2:12">
      <c r="B36" s="171"/>
      <c r="C36" s="171"/>
      <c r="D36" s="171"/>
      <c r="E36" s="171"/>
      <c r="F36" s="171"/>
      <c r="G36" s="171"/>
      <c r="H36" s="171"/>
      <c r="I36" s="171"/>
      <c r="J36" s="171"/>
      <c r="K36" s="171"/>
    </row>
    <row r="37" spans="2:12">
      <c r="B37" s="20"/>
      <c r="C37" s="23"/>
      <c r="D37" s="23"/>
      <c r="E37" s="20"/>
      <c r="F37" s="20"/>
      <c r="G37" s="21"/>
      <c r="H37" s="21"/>
      <c r="I37" s="20"/>
      <c r="J37" s="22"/>
      <c r="K37" s="16"/>
    </row>
    <row r="38" spans="2:12" ht="12.75" customHeight="1">
      <c r="B38" s="146" t="s">
        <v>90</v>
      </c>
      <c r="C38" s="146"/>
      <c r="D38" s="146"/>
      <c r="E38" s="146"/>
      <c r="F38" s="146" t="s">
        <v>83</v>
      </c>
      <c r="G38" s="146"/>
      <c r="H38" s="146"/>
      <c r="I38" s="146" t="s">
        <v>84</v>
      </c>
      <c r="J38" s="146"/>
      <c r="K38" s="146"/>
    </row>
    <row r="39" spans="2:12" ht="12" customHeight="1">
      <c r="B39" s="147" t="s">
        <v>87</v>
      </c>
      <c r="C39" s="147"/>
      <c r="D39" s="147"/>
      <c r="E39" s="147"/>
      <c r="F39" s="147">
        <f>Jury!D23</f>
        <v>0</v>
      </c>
      <c r="G39" s="147"/>
      <c r="H39" s="147"/>
      <c r="I39" s="147" t="str">
        <f>Jury!D22</f>
        <v>xxxxx XXXXX, MFx</v>
      </c>
      <c r="J39" s="147"/>
      <c r="K39" s="147"/>
      <c r="L39" s="20"/>
    </row>
    <row r="40" spans="2:12" ht="12" customHeight="1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20"/>
    </row>
    <row r="41" spans="2:12" ht="12" customHeight="1"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20"/>
    </row>
    <row r="42" spans="2:12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29"/>
    </row>
  </sheetData>
  <mergeCells count="45">
    <mergeCell ref="A1:F5"/>
    <mergeCell ref="G2:K2"/>
    <mergeCell ref="G3:K3"/>
    <mergeCell ref="G4:K4"/>
    <mergeCell ref="A6:F6"/>
    <mergeCell ref="H6:I6"/>
    <mergeCell ref="C8:E8"/>
    <mergeCell ref="F8:F9"/>
    <mergeCell ref="G8:H9"/>
    <mergeCell ref="I8:I9"/>
    <mergeCell ref="J8:J9"/>
    <mergeCell ref="C9:E9"/>
    <mergeCell ref="G17:H17"/>
    <mergeCell ref="B10:E10"/>
    <mergeCell ref="B12:B13"/>
    <mergeCell ref="C12:D12"/>
    <mergeCell ref="F12:F13"/>
    <mergeCell ref="G12:H13"/>
    <mergeCell ref="J12:J13"/>
    <mergeCell ref="K12:K13"/>
    <mergeCell ref="G14:H14"/>
    <mergeCell ref="G15:H15"/>
    <mergeCell ref="G16:H16"/>
    <mergeCell ref="I12:I13"/>
    <mergeCell ref="G29:H29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B39:E42"/>
    <mergeCell ref="F39:H42"/>
    <mergeCell ref="I39:K42"/>
    <mergeCell ref="B31:K31"/>
    <mergeCell ref="B32:K32"/>
    <mergeCell ref="B33:K36"/>
    <mergeCell ref="B38:E38"/>
    <mergeCell ref="F38:H38"/>
    <mergeCell ref="I38:K38"/>
  </mergeCells>
  <conditionalFormatting sqref="A14:A29">
    <cfRule type="expression" dxfId="97" priority="1" stopIfTrue="1">
      <formula>L14="recu"</formula>
    </cfRule>
  </conditionalFormatting>
  <hyperlinks>
    <hyperlink ref="I14" r:id="rId1"/>
  </hyperlinks>
  <pageMargins left="0.71" right="0.71" top="0.75000000000000011" bottom="0.75000000000000011" header="0.31" footer="0.31"/>
  <pageSetup paperSize="9" scale="68" orientation="landscape"/>
  <headerFooter>
    <oddHeader>&amp;CEXAMEN INITIATEUR CLUB</oddHeader>
    <oddFooter>&amp;L&amp;F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75" zoomScaleNormal="75" workbookViewId="0">
      <selection activeCell="A20" sqref="A20:B20"/>
    </sheetView>
  </sheetViews>
  <sheetFormatPr defaultColWidth="11.42578125" defaultRowHeight="12.75"/>
  <cols>
    <col min="1" max="1" width="35.140625" customWidth="1"/>
    <col min="2" max="2" width="9.140625" customWidth="1"/>
    <col min="3" max="18" width="9.85546875" customWidth="1"/>
  </cols>
  <sheetData>
    <row r="1" spans="1:27" ht="42" customHeight="1">
      <c r="A1" s="210"/>
      <c r="B1" s="210"/>
      <c r="C1" s="210"/>
      <c r="D1" s="210"/>
      <c r="E1" s="210"/>
      <c r="F1" s="210"/>
      <c r="G1" s="122" t="s">
        <v>48</v>
      </c>
      <c r="H1" s="205">
        <f>Jury!D12</f>
        <v>0</v>
      </c>
      <c r="I1" s="206"/>
      <c r="J1" s="206"/>
      <c r="K1" s="206"/>
      <c r="L1" s="206"/>
      <c r="M1" s="207" t="s">
        <v>51</v>
      </c>
      <c r="N1" s="207"/>
      <c r="O1" s="207"/>
      <c r="P1" s="207"/>
      <c r="Q1" s="207"/>
      <c r="R1" s="207"/>
    </row>
    <row r="2" spans="1:27" ht="42" customHeight="1">
      <c r="A2" s="210"/>
      <c r="B2" s="210"/>
      <c r="C2" s="210"/>
      <c r="D2" s="210"/>
      <c r="E2" s="210"/>
      <c r="F2" s="210"/>
      <c r="G2" s="122" t="s">
        <v>49</v>
      </c>
      <c r="H2" s="206">
        <f>Jury!D13</f>
        <v>0</v>
      </c>
      <c r="I2" s="206"/>
      <c r="J2" s="206"/>
      <c r="K2" s="206"/>
      <c r="L2" s="206"/>
      <c r="M2" s="207"/>
      <c r="N2" s="207"/>
      <c r="O2" s="207"/>
      <c r="P2" s="207"/>
      <c r="Q2" s="207"/>
      <c r="R2" s="207"/>
    </row>
    <row r="3" spans="1:27" ht="42" customHeight="1" thickBot="1">
      <c r="A3" s="210"/>
      <c r="B3" s="210"/>
      <c r="C3" s="210"/>
      <c r="D3" s="210"/>
      <c r="E3" s="210"/>
      <c r="F3" s="210"/>
      <c r="G3" s="209">
        <f>Jury!D16</f>
        <v>0</v>
      </c>
      <c r="H3" s="209"/>
      <c r="I3" s="209"/>
      <c r="J3" s="209"/>
      <c r="K3" s="209"/>
      <c r="L3" s="209"/>
      <c r="M3" s="208"/>
      <c r="N3" s="208"/>
      <c r="O3" s="208"/>
      <c r="P3" s="208"/>
      <c r="Q3" s="208"/>
      <c r="R3" s="208"/>
    </row>
    <row r="4" spans="1:27" ht="15.75" customHeight="1" thickBot="1">
      <c r="A4" s="210" t="s">
        <v>50</v>
      </c>
      <c r="B4" s="211"/>
      <c r="C4" s="202" t="s">
        <v>52</v>
      </c>
      <c r="D4" s="203"/>
      <c r="E4" s="202" t="s">
        <v>53</v>
      </c>
      <c r="F4" s="203"/>
      <c r="G4" s="202" t="s">
        <v>54</v>
      </c>
      <c r="H4" s="203"/>
      <c r="I4" s="202" t="s">
        <v>55</v>
      </c>
      <c r="J4" s="203"/>
      <c r="K4" s="202" t="s">
        <v>56</v>
      </c>
      <c r="L4" s="203"/>
      <c r="M4" s="202" t="s">
        <v>57</v>
      </c>
      <c r="N4" s="203"/>
      <c r="O4" s="202" t="s">
        <v>58</v>
      </c>
      <c r="P4" s="203"/>
      <c r="Q4" s="202" t="s">
        <v>59</v>
      </c>
      <c r="R4" s="203"/>
      <c r="S4" s="15"/>
      <c r="T4" s="204"/>
      <c r="U4" s="204"/>
      <c r="V4" s="4"/>
    </row>
    <row r="5" spans="1:27" ht="33" customHeight="1" thickBot="1">
      <c r="A5" s="210"/>
      <c r="B5" s="211"/>
      <c r="C5" s="199" t="str">
        <f>'Bordereaux Délivrance 2'!E14</f>
        <v>XXXX xxxx</v>
      </c>
      <c r="D5" s="196"/>
      <c r="E5" s="199">
        <f>'Bordereaux Délivrance 2'!E15</f>
        <v>0</v>
      </c>
      <c r="F5" s="196"/>
      <c r="G5" s="199">
        <f>'Bordereaux Délivrance 2'!E16</f>
        <v>0</v>
      </c>
      <c r="H5" s="196"/>
      <c r="I5" s="199">
        <f>'Bordereaux Délivrance 2'!E17</f>
        <v>0</v>
      </c>
      <c r="J5" s="196"/>
      <c r="K5" s="199">
        <f>'Bordereaux Délivrance 2'!E18</f>
        <v>0</v>
      </c>
      <c r="L5" s="196"/>
      <c r="M5" s="195">
        <f>'Bordereaux Délivrance 2'!E19</f>
        <v>0</v>
      </c>
      <c r="N5" s="196"/>
      <c r="O5" s="195">
        <f>'Bordereaux Délivrance 2'!E20</f>
        <v>0</v>
      </c>
      <c r="P5" s="196"/>
      <c r="Q5" s="195">
        <f>'Bordereaux Délivrance 2'!E21</f>
        <v>0</v>
      </c>
      <c r="R5" s="196"/>
      <c r="S5" s="5"/>
      <c r="T5" s="5"/>
      <c r="U5" s="5"/>
      <c r="V5" s="4"/>
      <c r="W5" s="3"/>
      <c r="X5" s="3"/>
      <c r="Y5" s="3"/>
      <c r="Z5" s="3"/>
      <c r="AA5" s="3"/>
    </row>
    <row r="6" spans="1:27" s="8" customFormat="1" ht="24.75" customHeight="1" thickBot="1">
      <c r="A6" s="212"/>
      <c r="B6" s="213"/>
      <c r="C6" s="197" t="str">
        <f>IF(D14="RECALE","RECALE",IF(D17="RECALE","RECALE","RECU"))</f>
        <v>RECALE</v>
      </c>
      <c r="D6" s="198"/>
      <c r="E6" s="197" t="str">
        <f>IF(F14="RECALE","RECALE",IF(F17="RECALE","RECALE","RECU"))</f>
        <v>RECALE</v>
      </c>
      <c r="F6" s="198"/>
      <c r="G6" s="197" t="str">
        <f>IF(H14="RECALE","RECALE",IF(H17="RECALE","RECALE","RECU"))</f>
        <v>RECALE</v>
      </c>
      <c r="H6" s="198"/>
      <c r="I6" s="197" t="str">
        <f>IF(J14="RECALE","RECALE",IF(J17="RECALE","RECALE","RECU"))</f>
        <v>RECALE</v>
      </c>
      <c r="J6" s="198"/>
      <c r="K6" s="197" t="str">
        <f>IF(L14="RECALE","RECALE",IF(L17="RECALE","RECALE","RECU"))</f>
        <v>RECALE</v>
      </c>
      <c r="L6" s="198"/>
      <c r="M6" s="197" t="str">
        <f>IF(N14="RECALE","RECALE",IF(N17="RECALE","RECALE","RECU"))</f>
        <v>RECALE</v>
      </c>
      <c r="N6" s="198"/>
      <c r="O6" s="197" t="str">
        <f>IF(P14="RECALE","RECALE",IF(P17="RECALE","RECALE","RECU"))</f>
        <v>RECALE</v>
      </c>
      <c r="P6" s="198"/>
      <c r="Q6" s="197" t="str">
        <f>IF(R14="RECALE","RECALE",IF(R17="RECALE","RECALE","RECU"))</f>
        <v>RECALE</v>
      </c>
      <c r="R6" s="198"/>
      <c r="S6" s="30"/>
      <c r="T6" s="30"/>
      <c r="U6" s="30"/>
      <c r="V6" s="7"/>
      <c r="W6" s="31"/>
      <c r="X6" s="31"/>
      <c r="Y6" s="31"/>
      <c r="Z6" s="31"/>
      <c r="AA6" s="31"/>
    </row>
    <row r="7" spans="1:27" s="76" customFormat="1" ht="18.75" thickBot="1">
      <c r="A7" s="68" t="s">
        <v>89</v>
      </c>
      <c r="B7" s="69" t="s">
        <v>0</v>
      </c>
      <c r="C7" s="70" t="s">
        <v>1</v>
      </c>
      <c r="D7" s="71" t="s">
        <v>2</v>
      </c>
      <c r="E7" s="70" t="s">
        <v>1</v>
      </c>
      <c r="F7" s="71" t="s">
        <v>2</v>
      </c>
      <c r="G7" s="72" t="s">
        <v>1</v>
      </c>
      <c r="H7" s="73" t="s">
        <v>2</v>
      </c>
      <c r="I7" s="70" t="s">
        <v>1</v>
      </c>
      <c r="J7" s="71" t="s">
        <v>2</v>
      </c>
      <c r="K7" s="72" t="s">
        <v>1</v>
      </c>
      <c r="L7" s="73" t="s">
        <v>2</v>
      </c>
      <c r="M7" s="70" t="s">
        <v>1</v>
      </c>
      <c r="N7" s="71" t="s">
        <v>2</v>
      </c>
      <c r="O7" s="70" t="s">
        <v>1</v>
      </c>
      <c r="P7" s="71" t="s">
        <v>2</v>
      </c>
      <c r="Q7" s="70" t="s">
        <v>1</v>
      </c>
      <c r="R7" s="71" t="s">
        <v>2</v>
      </c>
      <c r="S7" s="74"/>
      <c r="T7" s="74"/>
      <c r="U7" s="74"/>
      <c r="V7" s="75"/>
    </row>
    <row r="8" spans="1:27" s="76" customFormat="1" ht="11.1" customHeight="1" thickBot="1">
      <c r="A8" s="77"/>
      <c r="B8" s="78"/>
      <c r="C8" s="79"/>
      <c r="D8" s="80"/>
      <c r="E8" s="79"/>
      <c r="F8" s="80"/>
      <c r="G8" s="79"/>
      <c r="H8" s="81"/>
      <c r="I8" s="79"/>
      <c r="J8" s="80"/>
      <c r="K8" s="79"/>
      <c r="L8" s="81"/>
      <c r="M8" s="79"/>
      <c r="N8" s="80"/>
      <c r="O8" s="79"/>
      <c r="P8" s="80"/>
      <c r="Q8" s="79"/>
      <c r="R8" s="80"/>
      <c r="S8" s="74"/>
      <c r="T8" s="74"/>
      <c r="U8" s="74"/>
      <c r="V8" s="75"/>
    </row>
    <row r="9" spans="1:27" s="90" customFormat="1" ht="23.1" customHeight="1">
      <c r="A9" s="82" t="s">
        <v>6</v>
      </c>
      <c r="B9" s="83">
        <v>1</v>
      </c>
      <c r="C9" s="84"/>
      <c r="D9" s="85">
        <f>IF(C9=0,0,$B9*C9)</f>
        <v>0</v>
      </c>
      <c r="E9" s="84"/>
      <c r="F9" s="85">
        <f>IF(E9=0,0,$B9*E9)</f>
        <v>0</v>
      </c>
      <c r="G9" s="84"/>
      <c r="H9" s="86">
        <f>IF(G9=0,0,$B9*G9)</f>
        <v>0</v>
      </c>
      <c r="I9" s="84"/>
      <c r="J9" s="85">
        <f>IF(I9=0,0,$B9*I9)</f>
        <v>0</v>
      </c>
      <c r="K9" s="84"/>
      <c r="L9" s="86">
        <f>IF(K9=0,0,$B9*K9)</f>
        <v>0</v>
      </c>
      <c r="M9" s="84"/>
      <c r="N9" s="85">
        <f>IF(M9=0,0,$B9*M9)</f>
        <v>0</v>
      </c>
      <c r="O9" s="84"/>
      <c r="P9" s="85">
        <f>IF(O9=0,0,$B9*O9)</f>
        <v>0</v>
      </c>
      <c r="Q9" s="84"/>
      <c r="R9" s="85">
        <f>IF(Q9=0,0,$B9*Q9)</f>
        <v>0</v>
      </c>
      <c r="S9" s="87"/>
      <c r="T9" s="88"/>
      <c r="U9" s="87"/>
      <c r="V9" s="89"/>
    </row>
    <row r="10" spans="1:27" s="96" customFormat="1" ht="9.75" customHeight="1">
      <c r="A10" s="91"/>
      <c r="B10" s="92"/>
      <c r="C10" s="93"/>
      <c r="D10" s="94"/>
      <c r="E10" s="93"/>
      <c r="F10" s="94"/>
      <c r="G10" s="93"/>
      <c r="H10" s="95"/>
      <c r="I10" s="93"/>
      <c r="J10" s="94"/>
      <c r="K10" s="93"/>
      <c r="L10" s="95"/>
      <c r="M10" s="93"/>
      <c r="N10" s="94"/>
      <c r="O10" s="93"/>
      <c r="P10" s="94"/>
      <c r="Q10" s="93"/>
      <c r="R10" s="94"/>
      <c r="S10" s="87"/>
      <c r="T10" s="88"/>
      <c r="U10" s="87"/>
      <c r="V10" s="89"/>
    </row>
    <row r="11" spans="1:27" s="90" customFormat="1" ht="23.1" customHeight="1">
      <c r="A11" s="82" t="s">
        <v>7</v>
      </c>
      <c r="B11" s="97">
        <v>2</v>
      </c>
      <c r="C11" s="84"/>
      <c r="D11" s="85">
        <f>IF(C11=0,0,$B11*C11)</f>
        <v>0</v>
      </c>
      <c r="E11" s="84"/>
      <c r="F11" s="85">
        <f>IF(E11=0,0,$B11*E11)</f>
        <v>0</v>
      </c>
      <c r="G11" s="84"/>
      <c r="H11" s="86">
        <f>IF(G11=0,0,$B11*G11)</f>
        <v>0</v>
      </c>
      <c r="I11" s="84"/>
      <c r="J11" s="85">
        <f>IF(I11=0,0,$B11*I11)</f>
        <v>0</v>
      </c>
      <c r="K11" s="84"/>
      <c r="L11" s="86">
        <f>IF(K11=0,0,$B11*K11)</f>
        <v>0</v>
      </c>
      <c r="M11" s="84"/>
      <c r="N11" s="85">
        <f>IF(M11=0,0,$B11*M11)</f>
        <v>0</v>
      </c>
      <c r="O11" s="84"/>
      <c r="P11" s="85">
        <f>IF(O11=0,0,$B11*O11)</f>
        <v>0</v>
      </c>
      <c r="Q11" s="84"/>
      <c r="R11" s="85">
        <f>IF(Q11=0,0,$B11*Q11)</f>
        <v>0</v>
      </c>
      <c r="S11" s="87"/>
      <c r="T11" s="88"/>
      <c r="U11" s="87"/>
      <c r="V11" s="89"/>
    </row>
    <row r="12" spans="1:27" s="96" customFormat="1" ht="23.1" customHeight="1" thickBot="1">
      <c r="A12" s="82" t="s">
        <v>8</v>
      </c>
      <c r="B12" s="98">
        <v>2</v>
      </c>
      <c r="C12" s="99"/>
      <c r="D12" s="100">
        <f>IF(C12=0,0,$B12*C12)</f>
        <v>0</v>
      </c>
      <c r="E12" s="84"/>
      <c r="F12" s="94">
        <f>IF(E12=0,0,$B12*E12)</f>
        <v>0</v>
      </c>
      <c r="G12" s="84"/>
      <c r="H12" s="95">
        <f>IF(G12=0,0,$B12*G12)</f>
        <v>0</v>
      </c>
      <c r="I12" s="84"/>
      <c r="J12" s="94">
        <f>IF(I12=0,0,$B12*I12)</f>
        <v>0</v>
      </c>
      <c r="K12" s="84"/>
      <c r="L12" s="95">
        <f>IF(K12=0,0,$B12*K12)</f>
        <v>0</v>
      </c>
      <c r="M12" s="84"/>
      <c r="N12" s="94">
        <f>IF(M12=0,0,$B12*M12)</f>
        <v>0</v>
      </c>
      <c r="O12" s="99"/>
      <c r="P12" s="100">
        <f>IF(O12=0,0,$B12*O12)</f>
        <v>0</v>
      </c>
      <c r="Q12" s="99"/>
      <c r="R12" s="100">
        <f>IF(Q12=0,0,$B12*Q12)</f>
        <v>0</v>
      </c>
      <c r="S12" s="87"/>
      <c r="T12" s="88"/>
      <c r="U12" s="87"/>
      <c r="V12" s="89"/>
    </row>
    <row r="13" spans="1:27" s="76" customFormat="1" ht="21.75" customHeight="1" thickBot="1">
      <c r="A13" s="101" t="s">
        <v>85</v>
      </c>
      <c r="B13" s="102"/>
      <c r="C13" s="103">
        <f>(C11+C12)/2</f>
        <v>0</v>
      </c>
      <c r="D13" s="104">
        <f>SUM(D9:D12)</f>
        <v>0</v>
      </c>
      <c r="E13" s="103">
        <f>(E11+E12)/2</f>
        <v>0</v>
      </c>
      <c r="F13" s="104">
        <f>SUM(F9:F12)</f>
        <v>0</v>
      </c>
      <c r="G13" s="103">
        <f>(G11+G12)/2</f>
        <v>0</v>
      </c>
      <c r="H13" s="104">
        <f>SUM(H9:H12)</f>
        <v>0</v>
      </c>
      <c r="I13" s="103">
        <f>(I11+I12)/2</f>
        <v>0</v>
      </c>
      <c r="J13" s="104">
        <f>SUM(J9:J12)</f>
        <v>0</v>
      </c>
      <c r="K13" s="103">
        <f>(K11+K12)/2</f>
        <v>0</v>
      </c>
      <c r="L13" s="104">
        <f>SUM(L9:L12)</f>
        <v>0</v>
      </c>
      <c r="M13" s="103">
        <f>(M11+M12)/2</f>
        <v>0</v>
      </c>
      <c r="N13" s="104">
        <f>SUM(N9:N12)</f>
        <v>0</v>
      </c>
      <c r="O13" s="103">
        <f>(O11+O12)/2</f>
        <v>0</v>
      </c>
      <c r="P13" s="104">
        <f>SUM(P9:P12)</f>
        <v>0</v>
      </c>
      <c r="Q13" s="103">
        <f>(Q11+Q12)/2</f>
        <v>0</v>
      </c>
      <c r="R13" s="104">
        <f>SUM(R9:R12)</f>
        <v>0</v>
      </c>
      <c r="S13" s="105"/>
      <c r="T13" s="106"/>
      <c r="U13" s="105"/>
      <c r="V13" s="75"/>
    </row>
    <row r="14" spans="1:27" s="110" customFormat="1" ht="21.75" customHeight="1" thickBot="1">
      <c r="A14" s="107"/>
      <c r="B14" s="108"/>
      <c r="C14" s="109"/>
      <c r="D14" s="104" t="str">
        <f>IF(C9&lt;10,"RECALE",IF(C11&lt;5,"RECALE",IF(C12&lt;5,"RECALE",IF(C13&lt;10,"RECALE","RECU"))))</f>
        <v>RECALE</v>
      </c>
      <c r="E14" s="109"/>
      <c r="F14" s="104" t="str">
        <f>IF(E9&lt;10,"RECALE",IF(E11&lt;5,"RECALE",IF(E12&lt;5,"RECALE",IF(E13&lt;10,"RECALE","RECU"))))</f>
        <v>RECALE</v>
      </c>
      <c r="G14" s="109"/>
      <c r="H14" s="104" t="str">
        <f>IF(G9&lt;10,"RECALE",IF(G11&lt;5,"RECALE",IF(G12&lt;5,"RECALE",IF(G13&lt;10,"RECALE","RECU"))))</f>
        <v>RECALE</v>
      </c>
      <c r="I14" s="109"/>
      <c r="J14" s="104" t="str">
        <f>IF(I9&lt;10,"RECALE",IF(I11&lt;5,"RECALE",IF(I12&lt;5,"RECALE",IF(I13&lt;10,"RECALE","RECU"))))</f>
        <v>RECALE</v>
      </c>
      <c r="K14" s="109"/>
      <c r="L14" s="104" t="str">
        <f>IF(K9&lt;10,"RECALE",IF(K11&lt;5,"RECALE",IF(K12&lt;5,"RECALE",IF(K13&lt;10,"RECALE","RECU"))))</f>
        <v>RECALE</v>
      </c>
      <c r="M14" s="109"/>
      <c r="N14" s="104" t="str">
        <f>IF(M9&lt;10,"RECALE",IF(M11&lt;5,"RECALE",IF(M12&lt;5,"RECALE",IF(M13&lt;10,"RECALE","RECU"))))</f>
        <v>RECALE</v>
      </c>
      <c r="O14" s="109"/>
      <c r="P14" s="104" t="str">
        <f>IF(O9&lt;10,"RECALE",IF(O11&lt;5,"RECALE",IF(O12&lt;5,"RECALE",IF(O13&lt;10,"RECALE","RECU"))))</f>
        <v>RECALE</v>
      </c>
      <c r="Q14" s="109"/>
      <c r="R14" s="104" t="str">
        <f>IF(Q9&lt;10,"RECALE",IF(Q11&lt;5,"RECALE",IF(Q12&lt;5,"RECALE",IF(Q13&lt;10,"RECALE","RECU"))))</f>
        <v>RECALE</v>
      </c>
      <c r="S14" s="105"/>
      <c r="T14" s="106"/>
      <c r="U14" s="105"/>
      <c r="V14" s="75"/>
    </row>
    <row r="15" spans="1:27" s="96" customFormat="1" ht="23.1" customHeight="1" thickBot="1">
      <c r="A15" s="111" t="s">
        <v>5</v>
      </c>
      <c r="B15" s="92">
        <v>2</v>
      </c>
      <c r="C15" s="112"/>
      <c r="D15" s="113">
        <f>IF(C15=0,0,$B15*C15)</f>
        <v>0</v>
      </c>
      <c r="E15" s="114"/>
      <c r="F15" s="113">
        <f>IF(E15=0,0,$B15*E15)</f>
        <v>0</v>
      </c>
      <c r="G15" s="114"/>
      <c r="H15" s="113">
        <f>IF(G15=0,0,$B15*G15)</f>
        <v>0</v>
      </c>
      <c r="I15" s="114"/>
      <c r="J15" s="113">
        <f>IF(I15=0,0,$B15*I15)</f>
        <v>0</v>
      </c>
      <c r="K15" s="114"/>
      <c r="L15" s="113">
        <f>IF(K15=0,0,$B15*K15)</f>
        <v>0</v>
      </c>
      <c r="M15" s="114"/>
      <c r="N15" s="113">
        <f>IF(M15=0,0,$B15*M15)</f>
        <v>0</v>
      </c>
      <c r="O15" s="112"/>
      <c r="P15" s="113">
        <f>IF(O15=0,0,$B15*O15)</f>
        <v>0</v>
      </c>
      <c r="Q15" s="112"/>
      <c r="R15" s="113">
        <f>IF(Q15=0,0,$B15*Q15)</f>
        <v>0</v>
      </c>
      <c r="S15" s="87"/>
      <c r="T15" s="88"/>
      <c r="U15" s="87"/>
      <c r="V15" s="89"/>
    </row>
    <row r="16" spans="1:27" s="76" customFormat="1" ht="23.1" customHeight="1">
      <c r="A16" s="200" t="s">
        <v>9</v>
      </c>
      <c r="B16" s="115"/>
      <c r="C16" s="116"/>
      <c r="D16" s="117">
        <f>D13+D15</f>
        <v>0</v>
      </c>
      <c r="E16" s="116"/>
      <c r="F16" s="117">
        <f>F13+F15</f>
        <v>0</v>
      </c>
      <c r="G16" s="116"/>
      <c r="H16" s="117">
        <f>H13+H15</f>
        <v>0</v>
      </c>
      <c r="I16" s="116"/>
      <c r="J16" s="117">
        <f>J13+J15</f>
        <v>0</v>
      </c>
      <c r="K16" s="116"/>
      <c r="L16" s="117">
        <f>L13+L15</f>
        <v>0</v>
      </c>
      <c r="M16" s="116"/>
      <c r="N16" s="117">
        <f>N13+N15</f>
        <v>0</v>
      </c>
      <c r="O16" s="116"/>
      <c r="P16" s="117">
        <f>P13+P15</f>
        <v>0</v>
      </c>
      <c r="Q16" s="116"/>
      <c r="R16" s="117">
        <f>R13+R15</f>
        <v>0</v>
      </c>
      <c r="S16" s="105"/>
      <c r="T16" s="74"/>
      <c r="U16" s="105"/>
      <c r="V16" s="75"/>
    </row>
    <row r="17" spans="1:22" s="76" customFormat="1" ht="23.1" customHeight="1" thickBot="1">
      <c r="A17" s="201"/>
      <c r="B17" s="118"/>
      <c r="C17" s="119"/>
      <c r="D17" s="120" t="str">
        <f>IF(D14="RECALE","RECALE",IF(C15&lt;5,"RECALE",IF(D16&lt;70,"RECALE","RECU")))</f>
        <v>RECALE</v>
      </c>
      <c r="E17" s="119"/>
      <c r="F17" s="120" t="str">
        <f>IF(F14="RECALE","RECALE",IF(E15&lt;5,"RECALE",IF(F16&lt;70,"RECALE","RECU")))</f>
        <v>RECALE</v>
      </c>
      <c r="G17" s="119"/>
      <c r="H17" s="120" t="str">
        <f>IF(H14="RECALE","RECALE",IF(G15&lt;5,"RECALE",IF(H16&lt;70,"RECALE","RECU")))</f>
        <v>RECALE</v>
      </c>
      <c r="I17" s="119"/>
      <c r="J17" s="120" t="str">
        <f>IF(J14="RECALE","RECALE",IF(I15&lt;5,"RECALE",IF(J16&lt;70,"RECALE","RECU")))</f>
        <v>RECALE</v>
      </c>
      <c r="K17" s="119"/>
      <c r="L17" s="120" t="str">
        <f>IF(L14="RECALE","RECALE",IF(K15&lt;5,"RECALE",IF(L16&lt;70,"RECALE","RECU")))</f>
        <v>RECALE</v>
      </c>
      <c r="M17" s="119"/>
      <c r="N17" s="120" t="str">
        <f>IF(N14="RECALE","RECALE",IF(M15&lt;5,"RECALE",IF(N16&lt;70,"RECALE","RECU")))</f>
        <v>RECALE</v>
      </c>
      <c r="O17" s="119"/>
      <c r="P17" s="120" t="str">
        <f>IF(P14="RECALE","RECALE",IF(O15&lt;5,"RECALE",IF(P16&lt;70,"RECALE","RECU")))</f>
        <v>RECALE</v>
      </c>
      <c r="Q17" s="119"/>
      <c r="R17" s="120" t="str">
        <f>IF(R14="RECALE","RECALE",IF(Q15&lt;5,"RECALE",IF(R16&lt;70,"RECALE","RECU")))</f>
        <v>RECALE</v>
      </c>
      <c r="S17" s="105"/>
      <c r="T17" s="121"/>
      <c r="U17" s="105"/>
      <c r="V17" s="75"/>
    </row>
    <row r="18" spans="1:22" ht="9.75" customHeight="1" thickBot="1">
      <c r="B18" s="1"/>
      <c r="C18" s="1"/>
      <c r="D18" s="6"/>
    </row>
    <row r="19" spans="1:22" ht="18.75" customHeight="1" thickBot="1">
      <c r="A19" s="9" t="s">
        <v>4</v>
      </c>
      <c r="B19" s="10"/>
      <c r="C19" s="191" t="s">
        <v>10</v>
      </c>
      <c r="D19" s="192"/>
      <c r="E19" s="188" t="s">
        <v>11</v>
      </c>
      <c r="F19" s="189"/>
      <c r="G19" s="188" t="s">
        <v>12</v>
      </c>
      <c r="H19" s="189"/>
      <c r="I19" s="188" t="s">
        <v>13</v>
      </c>
      <c r="J19" s="189"/>
      <c r="K19" s="188" t="s">
        <v>14</v>
      </c>
      <c r="L19" s="189"/>
      <c r="M19" s="188" t="s">
        <v>15</v>
      </c>
      <c r="N19" s="189"/>
      <c r="O19" s="188" t="s">
        <v>16</v>
      </c>
      <c r="P19" s="189"/>
      <c r="Q19" s="188" t="s">
        <v>17</v>
      </c>
      <c r="R19" s="189"/>
    </row>
    <row r="20" spans="1:22" ht="44.25" customHeight="1" thickBot="1">
      <c r="A20" s="193" t="s">
        <v>69</v>
      </c>
      <c r="B20" s="194"/>
      <c r="C20" s="186" t="str">
        <f>Jury!D22</f>
        <v>xxxxx XXXXX, MFx</v>
      </c>
      <c r="D20" s="187"/>
      <c r="E20" s="186">
        <f>Jury!D23</f>
        <v>0</v>
      </c>
      <c r="F20" s="187"/>
      <c r="G20" s="186">
        <f>Jury!D24</f>
        <v>0</v>
      </c>
      <c r="H20" s="187"/>
      <c r="I20" s="186">
        <f>Jury!D25</f>
        <v>0</v>
      </c>
      <c r="J20" s="187"/>
      <c r="K20" s="186">
        <f>Jury!D26</f>
        <v>0</v>
      </c>
      <c r="L20" s="187"/>
      <c r="M20" s="186">
        <f>Jury!D27</f>
        <v>0</v>
      </c>
      <c r="N20" s="187"/>
      <c r="O20" s="186">
        <f>Jury!D28</f>
        <v>0</v>
      </c>
      <c r="P20" s="187"/>
      <c r="Q20" s="186">
        <f>Jury!D29</f>
        <v>0</v>
      </c>
      <c r="R20" s="187"/>
    </row>
    <row r="21" spans="1:22" ht="60" customHeight="1" thickBot="1">
      <c r="A21" s="180" t="s">
        <v>68</v>
      </c>
      <c r="B21" s="181"/>
      <c r="C21" s="182"/>
      <c r="D21" s="183"/>
      <c r="E21" s="182"/>
      <c r="F21" s="183"/>
      <c r="G21" s="184"/>
      <c r="H21" s="185"/>
      <c r="I21" s="184"/>
      <c r="J21" s="185"/>
      <c r="K21" s="184"/>
      <c r="L21" s="185"/>
      <c r="M21" s="184"/>
      <c r="N21" s="185"/>
      <c r="O21" s="184"/>
      <c r="P21" s="185"/>
      <c r="Q21" s="184"/>
      <c r="R21" s="185"/>
    </row>
    <row r="22" spans="1:22" ht="9.75" customHeight="1" thickBot="1">
      <c r="A22" s="11"/>
      <c r="B22" s="11"/>
      <c r="C22" s="12"/>
      <c r="D22" s="12"/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2" ht="21" customHeight="1" thickBot="1">
      <c r="A23" s="9" t="s">
        <v>4</v>
      </c>
      <c r="B23" s="10"/>
      <c r="C23" s="190" t="s">
        <v>18</v>
      </c>
      <c r="D23" s="189"/>
      <c r="E23" s="190" t="s">
        <v>19</v>
      </c>
      <c r="F23" s="189"/>
      <c r="G23" s="190" t="s">
        <v>20</v>
      </c>
      <c r="H23" s="189"/>
      <c r="I23" s="190" t="s">
        <v>21</v>
      </c>
      <c r="J23" s="189"/>
      <c r="K23" s="190" t="s">
        <v>22</v>
      </c>
      <c r="L23" s="189"/>
      <c r="M23" s="190" t="s">
        <v>23</v>
      </c>
      <c r="N23" s="189"/>
      <c r="O23" s="190" t="s">
        <v>75</v>
      </c>
      <c r="P23" s="189"/>
      <c r="Q23" s="190" t="s">
        <v>76</v>
      </c>
      <c r="R23" s="189"/>
    </row>
    <row r="24" spans="1:22" ht="44.25" customHeight="1" thickBot="1">
      <c r="A24" s="193" t="s">
        <v>69</v>
      </c>
      <c r="B24" s="194"/>
      <c r="C24" s="186">
        <f>Jury!D30</f>
        <v>0</v>
      </c>
      <c r="D24" s="187"/>
      <c r="E24" s="186">
        <f>Jury!D31</f>
        <v>0</v>
      </c>
      <c r="F24" s="187"/>
      <c r="G24" s="186">
        <f>Jury!D32</f>
        <v>0</v>
      </c>
      <c r="H24" s="187"/>
      <c r="I24" s="186">
        <f>Jury!D33</f>
        <v>0</v>
      </c>
      <c r="J24" s="187"/>
      <c r="K24" s="186">
        <f>Jury!D34</f>
        <v>0</v>
      </c>
      <c r="L24" s="187"/>
      <c r="M24" s="186">
        <f>Jury!D35</f>
        <v>0</v>
      </c>
      <c r="N24" s="187"/>
      <c r="O24" s="186">
        <f>Jury!D36</f>
        <v>0</v>
      </c>
      <c r="P24" s="187"/>
      <c r="Q24" s="186">
        <f>Jury!D37</f>
        <v>0</v>
      </c>
      <c r="R24" s="187"/>
    </row>
    <row r="25" spans="1:22" ht="60" customHeight="1" thickBot="1">
      <c r="A25" s="180" t="s">
        <v>68</v>
      </c>
      <c r="B25" s="181"/>
      <c r="C25" s="182"/>
      <c r="D25" s="183"/>
      <c r="E25" s="182"/>
      <c r="F25" s="183"/>
      <c r="G25" s="184"/>
      <c r="H25" s="185"/>
      <c r="I25" s="184"/>
      <c r="J25" s="185"/>
      <c r="K25" s="184"/>
      <c r="L25" s="185"/>
      <c r="M25" s="184"/>
      <c r="N25" s="185"/>
      <c r="O25" s="184"/>
      <c r="P25" s="185"/>
      <c r="Q25" s="184"/>
      <c r="R25" s="185"/>
    </row>
    <row r="26" spans="1:22" ht="6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2" ht="15.75" customHeight="1"/>
  </sheetData>
  <mergeCells count="84">
    <mergeCell ref="A1:F3"/>
    <mergeCell ref="H1:L1"/>
    <mergeCell ref="M1:R3"/>
    <mergeCell ref="H2:L2"/>
    <mergeCell ref="G3:L3"/>
    <mergeCell ref="K4:L4"/>
    <mergeCell ref="M4:N4"/>
    <mergeCell ref="O4:P4"/>
    <mergeCell ref="Q4:R4"/>
    <mergeCell ref="T4:U4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C5:D5"/>
    <mergeCell ref="E5:F5"/>
    <mergeCell ref="G5:H5"/>
    <mergeCell ref="I5:J5"/>
    <mergeCell ref="K5:L5"/>
    <mergeCell ref="Q6:R6"/>
    <mergeCell ref="A16:A17"/>
    <mergeCell ref="C19:D19"/>
    <mergeCell ref="E19:F19"/>
    <mergeCell ref="G19:H19"/>
    <mergeCell ref="I19:J19"/>
    <mergeCell ref="K19:L19"/>
    <mergeCell ref="M19:N19"/>
    <mergeCell ref="O19:P19"/>
    <mergeCell ref="Q19:R19"/>
    <mergeCell ref="A4:B6"/>
    <mergeCell ref="C4:D4"/>
    <mergeCell ref="E4:F4"/>
    <mergeCell ref="G4:H4"/>
    <mergeCell ref="I4:J4"/>
    <mergeCell ref="M20:N20"/>
    <mergeCell ref="O20:P20"/>
    <mergeCell ref="Q20:R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O21:P21"/>
    <mergeCell ref="Q21:R21"/>
    <mergeCell ref="C23:D23"/>
    <mergeCell ref="E23:F23"/>
    <mergeCell ref="G23:H23"/>
    <mergeCell ref="I23:J23"/>
    <mergeCell ref="K23:L23"/>
    <mergeCell ref="M23:N23"/>
    <mergeCell ref="O23:P23"/>
    <mergeCell ref="Q23:R23"/>
    <mergeCell ref="K25:L25"/>
    <mergeCell ref="M25:N25"/>
    <mergeCell ref="A24:B24"/>
    <mergeCell ref="C24:D24"/>
    <mergeCell ref="E24:F24"/>
    <mergeCell ref="G24:H24"/>
    <mergeCell ref="I24:J24"/>
    <mergeCell ref="K24:L24"/>
    <mergeCell ref="A25:B25"/>
    <mergeCell ref="C25:D25"/>
    <mergeCell ref="E25:F25"/>
    <mergeCell ref="G25:H25"/>
    <mergeCell ref="I25:J25"/>
    <mergeCell ref="O25:P25"/>
    <mergeCell ref="Q25:R25"/>
    <mergeCell ref="M24:N24"/>
    <mergeCell ref="O24:P24"/>
    <mergeCell ref="Q24:R24"/>
  </mergeCells>
  <conditionalFormatting sqref="C6:D6">
    <cfRule type="containsText" dxfId="96" priority="65" stopIfTrue="1" operator="containsText" text="RECALE">
      <formula>NOT(ISERROR(SEARCH("RECALE",C6)))</formula>
    </cfRule>
    <cfRule type="containsText" dxfId="95" priority="66" stopIfTrue="1" operator="containsText" text="RECU">
      <formula>NOT(ISERROR(SEARCH("RECU",C6)))</formula>
    </cfRule>
  </conditionalFormatting>
  <conditionalFormatting sqref="E6:F6">
    <cfRule type="containsText" dxfId="94" priority="63" stopIfTrue="1" operator="containsText" text="RECALE">
      <formula>NOT(ISERROR(SEARCH("RECALE",E6)))</formula>
    </cfRule>
    <cfRule type="containsText" dxfId="93" priority="64" stopIfTrue="1" operator="containsText" text="RECU">
      <formula>NOT(ISERROR(SEARCH("RECU",E6)))</formula>
    </cfRule>
  </conditionalFormatting>
  <conditionalFormatting sqref="G6:H6">
    <cfRule type="containsText" dxfId="92" priority="61" stopIfTrue="1" operator="containsText" text="RECALE">
      <formula>NOT(ISERROR(SEARCH("RECALE",G6)))</formula>
    </cfRule>
    <cfRule type="containsText" dxfId="91" priority="62" stopIfTrue="1" operator="containsText" text="RECU">
      <formula>NOT(ISERROR(SEARCH("RECU",G6)))</formula>
    </cfRule>
  </conditionalFormatting>
  <conditionalFormatting sqref="I6:J6">
    <cfRule type="containsText" dxfId="90" priority="59" stopIfTrue="1" operator="containsText" text="RECALE">
      <formula>NOT(ISERROR(SEARCH("RECALE",I6)))</formula>
    </cfRule>
    <cfRule type="containsText" dxfId="89" priority="60" stopIfTrue="1" operator="containsText" text="RECU">
      <formula>NOT(ISERROR(SEARCH("RECU",I6)))</formula>
    </cfRule>
  </conditionalFormatting>
  <conditionalFormatting sqref="K6:L6">
    <cfRule type="containsText" dxfId="88" priority="57" stopIfTrue="1" operator="containsText" text="RECALE">
      <formula>NOT(ISERROR(SEARCH("RECALE",K6)))</formula>
    </cfRule>
    <cfRule type="containsText" dxfId="87" priority="58" stopIfTrue="1" operator="containsText" text="RECU">
      <formula>NOT(ISERROR(SEARCH("RECU",K6)))</formula>
    </cfRule>
  </conditionalFormatting>
  <conditionalFormatting sqref="M6:N6">
    <cfRule type="containsText" dxfId="86" priority="55" stopIfTrue="1" operator="containsText" text="RECALE">
      <formula>NOT(ISERROR(SEARCH("RECALE",M6)))</formula>
    </cfRule>
    <cfRule type="containsText" dxfId="85" priority="56" stopIfTrue="1" operator="containsText" text="RECU">
      <formula>NOT(ISERROR(SEARCH("RECU",M6)))</formula>
    </cfRule>
  </conditionalFormatting>
  <conditionalFormatting sqref="O6:P6">
    <cfRule type="containsText" dxfId="84" priority="53" stopIfTrue="1" operator="containsText" text="RECALE">
      <formula>NOT(ISERROR(SEARCH("RECALE",O6)))</formula>
    </cfRule>
    <cfRule type="containsText" dxfId="83" priority="54" stopIfTrue="1" operator="containsText" text="RECU">
      <formula>NOT(ISERROR(SEARCH("RECU",O6)))</formula>
    </cfRule>
  </conditionalFormatting>
  <conditionalFormatting sqref="Q6:R6">
    <cfRule type="containsText" dxfId="82" priority="51" stopIfTrue="1" operator="containsText" text="RECALE">
      <formula>NOT(ISERROR(SEARCH("RECALE",Q6)))</formula>
    </cfRule>
    <cfRule type="containsText" dxfId="81" priority="52" stopIfTrue="1" operator="containsText" text="RECU">
      <formula>NOT(ISERROR(SEARCH("RECU",Q6)))</formula>
    </cfRule>
  </conditionalFormatting>
  <conditionalFormatting sqref="D14">
    <cfRule type="containsText" dxfId="80" priority="49" stopIfTrue="1" operator="containsText" text="RECALE">
      <formula>NOT(ISERROR(SEARCH("RECALE",D14)))</formula>
    </cfRule>
    <cfRule type="containsText" dxfId="79" priority="50" stopIfTrue="1" operator="containsText" text="RECU">
      <formula>NOT(ISERROR(SEARCH("RECU",D14)))</formula>
    </cfRule>
  </conditionalFormatting>
  <conditionalFormatting sqref="F14">
    <cfRule type="containsText" dxfId="78" priority="47" stopIfTrue="1" operator="containsText" text="RECALE">
      <formula>NOT(ISERROR(SEARCH("RECALE",F14)))</formula>
    </cfRule>
    <cfRule type="containsText" dxfId="77" priority="48" stopIfTrue="1" operator="containsText" text="RECU">
      <formula>NOT(ISERROR(SEARCH("RECU",F14)))</formula>
    </cfRule>
  </conditionalFormatting>
  <conditionalFormatting sqref="H14">
    <cfRule type="containsText" dxfId="76" priority="45" stopIfTrue="1" operator="containsText" text="RECALE">
      <formula>NOT(ISERROR(SEARCH("RECALE",H14)))</formula>
    </cfRule>
    <cfRule type="containsText" dxfId="75" priority="46" stopIfTrue="1" operator="containsText" text="RECU">
      <formula>NOT(ISERROR(SEARCH("RECU",H14)))</formula>
    </cfRule>
  </conditionalFormatting>
  <conditionalFormatting sqref="J14">
    <cfRule type="containsText" dxfId="74" priority="43" stopIfTrue="1" operator="containsText" text="RECALE">
      <formula>NOT(ISERROR(SEARCH("RECALE",J14)))</formula>
    </cfRule>
    <cfRule type="containsText" dxfId="73" priority="44" stopIfTrue="1" operator="containsText" text="RECU">
      <formula>NOT(ISERROR(SEARCH("RECU",J14)))</formula>
    </cfRule>
  </conditionalFormatting>
  <conditionalFormatting sqref="L14">
    <cfRule type="containsText" dxfId="72" priority="41" stopIfTrue="1" operator="containsText" text="RECALE">
      <formula>NOT(ISERROR(SEARCH("RECALE",L14)))</formula>
    </cfRule>
    <cfRule type="containsText" dxfId="71" priority="42" stopIfTrue="1" operator="containsText" text="RECU">
      <formula>NOT(ISERROR(SEARCH("RECU",L14)))</formula>
    </cfRule>
  </conditionalFormatting>
  <conditionalFormatting sqref="N14">
    <cfRule type="containsText" dxfId="70" priority="39" stopIfTrue="1" operator="containsText" text="RECALE">
      <formula>NOT(ISERROR(SEARCH("RECALE",N14)))</formula>
    </cfRule>
    <cfRule type="containsText" dxfId="69" priority="40" stopIfTrue="1" operator="containsText" text="RECU">
      <formula>NOT(ISERROR(SEARCH("RECU",N14)))</formula>
    </cfRule>
  </conditionalFormatting>
  <conditionalFormatting sqref="P14">
    <cfRule type="containsText" dxfId="68" priority="37" stopIfTrue="1" operator="containsText" text="RECALE">
      <formula>NOT(ISERROR(SEARCH("RECALE",P14)))</formula>
    </cfRule>
    <cfRule type="containsText" dxfId="67" priority="38" stopIfTrue="1" operator="containsText" text="RECU">
      <formula>NOT(ISERROR(SEARCH("RECU",P14)))</formula>
    </cfRule>
  </conditionalFormatting>
  <conditionalFormatting sqref="R14">
    <cfRule type="containsText" dxfId="66" priority="35" stopIfTrue="1" operator="containsText" text="RECALE">
      <formula>NOT(ISERROR(SEARCH("RECALE",R14)))</formula>
    </cfRule>
    <cfRule type="containsText" dxfId="65" priority="36" stopIfTrue="1" operator="containsText" text="RECU">
      <formula>NOT(ISERROR(SEARCH("RECU",R14)))</formula>
    </cfRule>
  </conditionalFormatting>
  <conditionalFormatting sqref="D17">
    <cfRule type="containsText" dxfId="64" priority="15" stopIfTrue="1" operator="containsText" text="RECALE">
      <formula>NOT(ISERROR(SEARCH("RECALE",D17)))</formula>
    </cfRule>
    <cfRule type="containsText" dxfId="63" priority="16" stopIfTrue="1" operator="containsText" text="RECU">
      <formula>NOT(ISERROR(SEARCH("RECU",D17)))</formula>
    </cfRule>
  </conditionalFormatting>
  <conditionalFormatting sqref="F17">
    <cfRule type="containsText" dxfId="62" priority="13" stopIfTrue="1" operator="containsText" text="RECALE">
      <formula>NOT(ISERROR(SEARCH("RECALE",F17)))</formula>
    </cfRule>
    <cfRule type="containsText" dxfId="61" priority="14" stopIfTrue="1" operator="containsText" text="RECU">
      <formula>NOT(ISERROR(SEARCH("RECU",F17)))</formula>
    </cfRule>
  </conditionalFormatting>
  <conditionalFormatting sqref="H17">
    <cfRule type="containsText" dxfId="60" priority="11" stopIfTrue="1" operator="containsText" text="RECALE">
      <formula>NOT(ISERROR(SEARCH("RECALE",H17)))</formula>
    </cfRule>
    <cfRule type="containsText" dxfId="59" priority="12" stopIfTrue="1" operator="containsText" text="RECU">
      <formula>NOT(ISERROR(SEARCH("RECU",H17)))</formula>
    </cfRule>
  </conditionalFormatting>
  <conditionalFormatting sqref="J17">
    <cfRule type="containsText" dxfId="58" priority="9" stopIfTrue="1" operator="containsText" text="RECALE">
      <formula>NOT(ISERROR(SEARCH("RECALE",J17)))</formula>
    </cfRule>
    <cfRule type="containsText" dxfId="57" priority="10" stopIfTrue="1" operator="containsText" text="RECU">
      <formula>NOT(ISERROR(SEARCH("RECU",J17)))</formula>
    </cfRule>
  </conditionalFormatting>
  <conditionalFormatting sqref="L17">
    <cfRule type="containsText" dxfId="56" priority="7" stopIfTrue="1" operator="containsText" text="RECALE">
      <formula>NOT(ISERROR(SEARCH("RECALE",L17)))</formula>
    </cfRule>
    <cfRule type="containsText" dxfId="55" priority="8" stopIfTrue="1" operator="containsText" text="RECU">
      <formula>NOT(ISERROR(SEARCH("RECU",L17)))</formula>
    </cfRule>
  </conditionalFormatting>
  <conditionalFormatting sqref="N17">
    <cfRule type="containsText" dxfId="54" priority="5" stopIfTrue="1" operator="containsText" text="RECALE">
      <formula>NOT(ISERROR(SEARCH("RECALE",N17)))</formula>
    </cfRule>
    <cfRule type="containsText" dxfId="53" priority="6" stopIfTrue="1" operator="containsText" text="RECU">
      <formula>NOT(ISERROR(SEARCH("RECU",N17)))</formula>
    </cfRule>
  </conditionalFormatting>
  <conditionalFormatting sqref="P17">
    <cfRule type="containsText" dxfId="52" priority="3" stopIfTrue="1" operator="containsText" text="RECALE">
      <formula>NOT(ISERROR(SEARCH("RECALE",P17)))</formula>
    </cfRule>
    <cfRule type="containsText" dxfId="51" priority="4" stopIfTrue="1" operator="containsText" text="RECU">
      <formula>NOT(ISERROR(SEARCH("RECU",P17)))</formula>
    </cfRule>
  </conditionalFormatting>
  <conditionalFormatting sqref="R17">
    <cfRule type="containsText" dxfId="50" priority="1" stopIfTrue="1" operator="containsText" text="RECALE">
      <formula>NOT(ISERROR(SEARCH("RECALE",R17)))</formula>
    </cfRule>
    <cfRule type="containsText" dxfId="49" priority="2" stopIfTrue="1" operator="containsText" text="RECU">
      <formula>NOT(ISERROR(SEARCH("RECU",R17)))</formula>
    </cfRule>
  </conditionalFormatting>
  <pageMargins left="0.39370078740157483" right="0.39370078740157483" top="0.15748031496062992" bottom="0.19685039370078741" header="0.11811023622047245" footer="0.15748031496062992"/>
  <pageSetup paperSize="9" scale="65" orientation="landscape" horizontalDpi="300" verticalDpi="300"/>
  <headerFooter alignWithMargins="0">
    <oddHeader xml:space="preserve">&amp;CEXAMEN INITIATEUR CLUB </oddHeader>
    <oddFooter>&amp;L&amp;F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zoomScale="75" zoomScaleNormal="75" workbookViewId="0">
      <selection sqref="A1:F3"/>
    </sheetView>
  </sheetViews>
  <sheetFormatPr defaultColWidth="11.42578125" defaultRowHeight="12.75"/>
  <cols>
    <col min="1" max="1" width="35.140625" customWidth="1"/>
    <col min="2" max="2" width="9.140625" customWidth="1"/>
    <col min="3" max="18" width="9.85546875" customWidth="1"/>
  </cols>
  <sheetData>
    <row r="1" spans="1:27" ht="42" customHeight="1">
      <c r="A1" s="210"/>
      <c r="B1" s="210"/>
      <c r="C1" s="210"/>
      <c r="D1" s="210"/>
      <c r="E1" s="210"/>
      <c r="F1" s="210"/>
      <c r="G1" s="122" t="s">
        <v>48</v>
      </c>
      <c r="H1" s="205">
        <f>Jury!D12</f>
        <v>0</v>
      </c>
      <c r="I1" s="206"/>
      <c r="J1" s="206"/>
      <c r="K1" s="206"/>
      <c r="L1" s="206"/>
      <c r="M1" s="207" t="s">
        <v>51</v>
      </c>
      <c r="N1" s="207"/>
      <c r="O1" s="207"/>
      <c r="P1" s="207"/>
      <c r="Q1" s="207"/>
      <c r="R1" s="207"/>
    </row>
    <row r="2" spans="1:27" ht="42" customHeight="1">
      <c r="A2" s="210"/>
      <c r="B2" s="210"/>
      <c r="C2" s="210"/>
      <c r="D2" s="210"/>
      <c r="E2" s="210"/>
      <c r="F2" s="210"/>
      <c r="G2" s="122" t="s">
        <v>49</v>
      </c>
      <c r="H2" s="206">
        <f>Jury!D13</f>
        <v>0</v>
      </c>
      <c r="I2" s="206"/>
      <c r="J2" s="206"/>
      <c r="K2" s="206"/>
      <c r="L2" s="206"/>
      <c r="M2" s="207"/>
      <c r="N2" s="207"/>
      <c r="O2" s="207"/>
      <c r="P2" s="207"/>
      <c r="Q2" s="207"/>
      <c r="R2" s="207"/>
    </row>
    <row r="3" spans="1:27" ht="42" customHeight="1" thickBot="1">
      <c r="A3" s="210"/>
      <c r="B3" s="210"/>
      <c r="C3" s="210"/>
      <c r="D3" s="210"/>
      <c r="E3" s="210"/>
      <c r="F3" s="210"/>
      <c r="G3" s="209">
        <f>Jury!D16</f>
        <v>0</v>
      </c>
      <c r="H3" s="209"/>
      <c r="I3" s="209"/>
      <c r="J3" s="209"/>
      <c r="K3" s="209"/>
      <c r="L3" s="209"/>
      <c r="M3" s="208"/>
      <c r="N3" s="208"/>
      <c r="O3" s="208"/>
      <c r="P3" s="208"/>
      <c r="Q3" s="208"/>
      <c r="R3" s="208"/>
    </row>
    <row r="4" spans="1:27" ht="15.75" customHeight="1" thickBot="1">
      <c r="A4" s="210" t="s">
        <v>50</v>
      </c>
      <c r="B4" s="211"/>
      <c r="C4" s="202" t="s">
        <v>60</v>
      </c>
      <c r="D4" s="203"/>
      <c r="E4" s="202" t="s">
        <v>61</v>
      </c>
      <c r="F4" s="203"/>
      <c r="G4" s="202" t="s">
        <v>62</v>
      </c>
      <c r="H4" s="203"/>
      <c r="I4" s="202" t="s">
        <v>63</v>
      </c>
      <c r="J4" s="203"/>
      <c r="K4" s="202" t="s">
        <v>64</v>
      </c>
      <c r="L4" s="203"/>
      <c r="M4" s="202" t="s">
        <v>65</v>
      </c>
      <c r="N4" s="203"/>
      <c r="O4" s="202" t="s">
        <v>66</v>
      </c>
      <c r="P4" s="203"/>
      <c r="Q4" s="202" t="s">
        <v>67</v>
      </c>
      <c r="R4" s="203"/>
      <c r="S4" s="15"/>
      <c r="T4" s="204"/>
      <c r="U4" s="204"/>
      <c r="V4" s="4"/>
    </row>
    <row r="5" spans="1:27" ht="33" customHeight="1" thickBot="1">
      <c r="A5" s="210"/>
      <c r="B5" s="211"/>
      <c r="C5" s="199">
        <f>'Bordereaux Délivrance 2'!E22</f>
        <v>0</v>
      </c>
      <c r="D5" s="196"/>
      <c r="E5" s="199">
        <f>'Bordereaux Délivrance 2'!E23</f>
        <v>0</v>
      </c>
      <c r="F5" s="196"/>
      <c r="G5" s="199">
        <f>'Bordereaux Délivrance 2'!E24</f>
        <v>0</v>
      </c>
      <c r="H5" s="196"/>
      <c r="I5" s="199">
        <f>'Bordereaux Délivrance 2'!E25</f>
        <v>0</v>
      </c>
      <c r="J5" s="196"/>
      <c r="K5" s="199">
        <f>'Bordereaux Délivrance 2'!E26</f>
        <v>0</v>
      </c>
      <c r="L5" s="196"/>
      <c r="M5" s="195">
        <f>'Bordereaux Délivrance 2'!E27</f>
        <v>0</v>
      </c>
      <c r="N5" s="196"/>
      <c r="O5" s="195">
        <f>'Bordereaux Délivrance 2'!E28</f>
        <v>0</v>
      </c>
      <c r="P5" s="196"/>
      <c r="Q5" s="195">
        <f>'Bordereaux Délivrance 2'!G28</f>
        <v>0</v>
      </c>
      <c r="R5" s="196"/>
      <c r="S5" s="5"/>
      <c r="T5" s="5"/>
      <c r="U5" s="5"/>
      <c r="V5" s="4"/>
      <c r="W5" s="3"/>
      <c r="X5" s="3"/>
      <c r="Y5" s="3"/>
      <c r="Z5" s="3"/>
      <c r="AA5" s="3"/>
    </row>
    <row r="6" spans="1:27" s="8" customFormat="1" ht="24.75" customHeight="1" thickBot="1">
      <c r="A6" s="212"/>
      <c r="B6" s="213"/>
      <c r="C6" s="197" t="str">
        <f>IF(D14="RECALE","RECALE",IF(D17="RECALE","RECALE","RECU"))</f>
        <v>RECALE</v>
      </c>
      <c r="D6" s="198"/>
      <c r="E6" s="197" t="str">
        <f>IF(F14="RECALE","RECALE",IF(F17="RECALE","RECALE","RECU"))</f>
        <v>RECALE</v>
      </c>
      <c r="F6" s="198"/>
      <c r="G6" s="197" t="str">
        <f>IF(H14="RECALE","RECALE",IF(H17="RECALE","RECALE","RECU"))</f>
        <v>RECALE</v>
      </c>
      <c r="H6" s="198"/>
      <c r="I6" s="197" t="str">
        <f>IF(J14="RECALE","RECALE",IF(J17="RECALE","RECALE","RECU"))</f>
        <v>RECALE</v>
      </c>
      <c r="J6" s="198"/>
      <c r="K6" s="197" t="str">
        <f>IF(L14="RECALE","RECALE",IF(L17="RECALE","RECALE","RECU"))</f>
        <v>RECALE</v>
      </c>
      <c r="L6" s="198"/>
      <c r="M6" s="197" t="str">
        <f>IF(N14="RECALE","RECALE",IF(N17="RECALE","RECALE","RECU"))</f>
        <v>RECALE</v>
      </c>
      <c r="N6" s="198"/>
      <c r="O6" s="197" t="str">
        <f>IF(P14="RECALE","RECALE",IF(P17="RECALE","RECALE","RECU"))</f>
        <v>RECALE</v>
      </c>
      <c r="P6" s="198"/>
      <c r="Q6" s="197" t="str">
        <f>IF(R14="RECALE","RECALE",IF(R17="RECALE","RECALE","RECU"))</f>
        <v>RECALE</v>
      </c>
      <c r="R6" s="198"/>
      <c r="S6" s="30"/>
      <c r="T6" s="30"/>
      <c r="U6" s="30"/>
      <c r="V6" s="7"/>
      <c r="W6" s="31"/>
      <c r="X6" s="31"/>
      <c r="Y6" s="31"/>
      <c r="Z6" s="31"/>
      <c r="AA6" s="31"/>
    </row>
    <row r="7" spans="1:27" s="76" customFormat="1" ht="18.75" thickBot="1">
      <c r="A7" s="68" t="s">
        <v>3</v>
      </c>
      <c r="B7" s="69" t="s">
        <v>0</v>
      </c>
      <c r="C7" s="70" t="s">
        <v>1</v>
      </c>
      <c r="D7" s="71" t="s">
        <v>2</v>
      </c>
      <c r="E7" s="70" t="s">
        <v>1</v>
      </c>
      <c r="F7" s="71" t="s">
        <v>2</v>
      </c>
      <c r="G7" s="72" t="s">
        <v>1</v>
      </c>
      <c r="H7" s="73" t="s">
        <v>2</v>
      </c>
      <c r="I7" s="70" t="s">
        <v>1</v>
      </c>
      <c r="J7" s="71" t="s">
        <v>2</v>
      </c>
      <c r="K7" s="72" t="s">
        <v>1</v>
      </c>
      <c r="L7" s="73" t="s">
        <v>2</v>
      </c>
      <c r="M7" s="70" t="s">
        <v>1</v>
      </c>
      <c r="N7" s="71" t="s">
        <v>2</v>
      </c>
      <c r="O7" s="70" t="s">
        <v>1</v>
      </c>
      <c r="P7" s="71" t="s">
        <v>2</v>
      </c>
      <c r="Q7" s="70" t="s">
        <v>1</v>
      </c>
      <c r="R7" s="71" t="s">
        <v>2</v>
      </c>
      <c r="S7" s="74"/>
      <c r="T7" s="74"/>
      <c r="U7" s="74"/>
      <c r="V7" s="75"/>
    </row>
    <row r="8" spans="1:27" s="76" customFormat="1" ht="11.1" customHeight="1" thickBot="1">
      <c r="A8" s="77"/>
      <c r="B8" s="78"/>
      <c r="C8" s="79"/>
      <c r="D8" s="80"/>
      <c r="E8" s="79"/>
      <c r="F8" s="80"/>
      <c r="G8" s="79"/>
      <c r="H8" s="81"/>
      <c r="I8" s="79"/>
      <c r="J8" s="80"/>
      <c r="K8" s="79"/>
      <c r="L8" s="81"/>
      <c r="M8" s="79"/>
      <c r="N8" s="80"/>
      <c r="O8" s="79"/>
      <c r="P8" s="80"/>
      <c r="Q8" s="79"/>
      <c r="R8" s="80"/>
      <c r="S8" s="74"/>
      <c r="T8" s="74"/>
      <c r="U8" s="74"/>
      <c r="V8" s="75"/>
    </row>
    <row r="9" spans="1:27" s="90" customFormat="1" ht="23.1" customHeight="1">
      <c r="A9" s="82" t="s">
        <v>6</v>
      </c>
      <c r="B9" s="83">
        <v>1</v>
      </c>
      <c r="C9" s="84"/>
      <c r="D9" s="85">
        <f>IF(C9=0,0,$B9*C9)</f>
        <v>0</v>
      </c>
      <c r="E9" s="84"/>
      <c r="F9" s="85">
        <f>IF(E9=0,0,$B9*E9)</f>
        <v>0</v>
      </c>
      <c r="G9" s="84"/>
      <c r="H9" s="86">
        <f>IF(G9=0,0,$B9*G9)</f>
        <v>0</v>
      </c>
      <c r="I9" s="84"/>
      <c r="J9" s="85">
        <f>IF(I9=0,0,$B9*I9)</f>
        <v>0</v>
      </c>
      <c r="K9" s="84"/>
      <c r="L9" s="86">
        <f>IF(K9=0,0,$B9*K9)</f>
        <v>0</v>
      </c>
      <c r="M9" s="84"/>
      <c r="N9" s="85">
        <f>IF(M9=0,0,$B9*M9)</f>
        <v>0</v>
      </c>
      <c r="O9" s="84"/>
      <c r="P9" s="85">
        <f>IF(O9=0,0,$B9*O9)</f>
        <v>0</v>
      </c>
      <c r="Q9" s="84"/>
      <c r="R9" s="85">
        <f>IF(Q9=0,0,$B9*Q9)</f>
        <v>0</v>
      </c>
      <c r="S9" s="87"/>
      <c r="T9" s="88"/>
      <c r="U9" s="87"/>
      <c r="V9" s="89"/>
    </row>
    <row r="10" spans="1:27" s="96" customFormat="1" ht="11.1" customHeight="1">
      <c r="A10" s="91"/>
      <c r="B10" s="92"/>
      <c r="C10" s="93"/>
      <c r="D10" s="94"/>
      <c r="E10" s="93"/>
      <c r="F10" s="94"/>
      <c r="G10" s="93"/>
      <c r="H10" s="95"/>
      <c r="I10" s="93"/>
      <c r="J10" s="94"/>
      <c r="K10" s="93"/>
      <c r="L10" s="95"/>
      <c r="M10" s="93"/>
      <c r="N10" s="94"/>
      <c r="O10" s="93"/>
      <c r="P10" s="94"/>
      <c r="Q10" s="93"/>
      <c r="R10" s="94"/>
      <c r="S10" s="87"/>
      <c r="T10" s="88"/>
      <c r="U10" s="87"/>
      <c r="V10" s="89"/>
    </row>
    <row r="11" spans="1:27" s="90" customFormat="1" ht="23.1" customHeight="1">
      <c r="A11" s="82" t="s">
        <v>7</v>
      </c>
      <c r="B11" s="97">
        <v>2</v>
      </c>
      <c r="C11" s="84"/>
      <c r="D11" s="85">
        <f>IF(C11=0,0,$B11*C11)</f>
        <v>0</v>
      </c>
      <c r="E11" s="84"/>
      <c r="F11" s="85">
        <f>IF(E11=0,0,$B11*E11)</f>
        <v>0</v>
      </c>
      <c r="G11" s="84"/>
      <c r="H11" s="86">
        <f>IF(G11=0,0,$B11*G11)</f>
        <v>0</v>
      </c>
      <c r="I11" s="84"/>
      <c r="J11" s="85">
        <f>IF(I11=0,0,$B11*I11)</f>
        <v>0</v>
      </c>
      <c r="K11" s="84"/>
      <c r="L11" s="86">
        <f>IF(K11=0,0,$B11*K11)</f>
        <v>0</v>
      </c>
      <c r="M11" s="84"/>
      <c r="N11" s="85">
        <f>IF(M11=0,0,$B11*M11)</f>
        <v>0</v>
      </c>
      <c r="O11" s="84"/>
      <c r="P11" s="85">
        <f>IF(O11=0,0,$B11*O11)</f>
        <v>0</v>
      </c>
      <c r="Q11" s="84"/>
      <c r="R11" s="85">
        <f>IF(Q11=0,0,$B11*Q11)</f>
        <v>0</v>
      </c>
      <c r="S11" s="87"/>
      <c r="T11" s="88"/>
      <c r="U11" s="87"/>
      <c r="V11" s="89"/>
    </row>
    <row r="12" spans="1:27" s="96" customFormat="1" ht="23.1" customHeight="1" thickBot="1">
      <c r="A12" s="82" t="s">
        <v>8</v>
      </c>
      <c r="B12" s="98">
        <v>2</v>
      </c>
      <c r="C12" s="99"/>
      <c r="D12" s="100">
        <f>IF(C12=0,0,$B12*C12)</f>
        <v>0</v>
      </c>
      <c r="E12" s="84"/>
      <c r="F12" s="94">
        <f>IF(E12=0,0,$B12*E12)</f>
        <v>0</v>
      </c>
      <c r="G12" s="84"/>
      <c r="H12" s="95">
        <f>IF(G12=0,0,$B12*G12)</f>
        <v>0</v>
      </c>
      <c r="I12" s="84"/>
      <c r="J12" s="94">
        <f>IF(I12=0,0,$B12*I12)</f>
        <v>0</v>
      </c>
      <c r="K12" s="84"/>
      <c r="L12" s="95">
        <f>IF(K12=0,0,$B12*K12)</f>
        <v>0</v>
      </c>
      <c r="M12" s="84"/>
      <c r="N12" s="94">
        <f>IF(M12=0,0,$B12*M12)</f>
        <v>0</v>
      </c>
      <c r="O12" s="99"/>
      <c r="P12" s="100">
        <f>IF(O12=0,0,$B12*O12)</f>
        <v>0</v>
      </c>
      <c r="Q12" s="99"/>
      <c r="R12" s="100">
        <f>IF(Q12=0,0,$B12*Q12)</f>
        <v>0</v>
      </c>
      <c r="S12" s="87"/>
      <c r="T12" s="88"/>
      <c r="U12" s="87"/>
      <c r="V12" s="89"/>
    </row>
    <row r="13" spans="1:27" s="76" customFormat="1" ht="23.1" customHeight="1" thickBot="1">
      <c r="A13" s="101" t="s">
        <v>85</v>
      </c>
      <c r="B13" s="102"/>
      <c r="C13" s="103">
        <f>(C11+C12)/2</f>
        <v>0</v>
      </c>
      <c r="D13" s="104">
        <f>SUM(D9:D12)</f>
        <v>0</v>
      </c>
      <c r="E13" s="103">
        <f>(E11+E12)/2</f>
        <v>0</v>
      </c>
      <c r="F13" s="104">
        <f>SUM(F9:F12)</f>
        <v>0</v>
      </c>
      <c r="G13" s="103">
        <f>(G11+G12)/2</f>
        <v>0</v>
      </c>
      <c r="H13" s="104">
        <f>SUM(H9:H12)</f>
        <v>0</v>
      </c>
      <c r="I13" s="103">
        <f>(I11+I12)/2</f>
        <v>0</v>
      </c>
      <c r="J13" s="104">
        <f>SUM(J9:J12)</f>
        <v>0</v>
      </c>
      <c r="K13" s="103">
        <f>(K11+K12)/2</f>
        <v>0</v>
      </c>
      <c r="L13" s="104">
        <f>SUM(L9:L12)</f>
        <v>0</v>
      </c>
      <c r="M13" s="103">
        <f>(M11+M12)/2</f>
        <v>0</v>
      </c>
      <c r="N13" s="104">
        <f>SUM(N9:N12)</f>
        <v>0</v>
      </c>
      <c r="O13" s="103">
        <f>(O11+O12)/2</f>
        <v>0</v>
      </c>
      <c r="P13" s="104">
        <f>SUM(P9:P12)</f>
        <v>0</v>
      </c>
      <c r="Q13" s="103">
        <f>(Q11+Q12)/2</f>
        <v>0</v>
      </c>
      <c r="R13" s="104">
        <f>SUM(R9:R12)</f>
        <v>0</v>
      </c>
      <c r="S13" s="105"/>
      <c r="T13" s="106"/>
      <c r="U13" s="105"/>
      <c r="V13" s="75"/>
    </row>
    <row r="14" spans="1:27" s="110" customFormat="1" ht="23.1" customHeight="1" thickBot="1">
      <c r="A14" s="107"/>
      <c r="B14" s="108"/>
      <c r="C14" s="109"/>
      <c r="D14" s="104" t="str">
        <f>IF(C9&lt;10,"RECALE",IF(C11&lt;5,"RECALE",IF(C12&lt;5,"RECALE",IF(C13&lt;10,"RECALE","RECU"))))</f>
        <v>RECALE</v>
      </c>
      <c r="E14" s="109"/>
      <c r="F14" s="104" t="str">
        <f>IF(E9&lt;10,"RECALE",IF(E11&lt;5,"RECALE",IF(E12&lt;5,"RECALE",IF(E13&lt;10,"RECALE","RECU"))))</f>
        <v>RECALE</v>
      </c>
      <c r="G14" s="109"/>
      <c r="H14" s="104" t="str">
        <f>IF(G9&lt;10,"RECALE",IF(G11&lt;5,"RECALE",IF(G12&lt;5,"RECALE",IF(G13&lt;10,"RECALE","RECU"))))</f>
        <v>RECALE</v>
      </c>
      <c r="I14" s="109"/>
      <c r="J14" s="104" t="str">
        <f>IF(I9&lt;10,"RECALE",IF(I11&lt;5,"RECALE",IF(I12&lt;5,"RECALE",IF(I13&lt;10,"RECALE","RECU"))))</f>
        <v>RECALE</v>
      </c>
      <c r="K14" s="109"/>
      <c r="L14" s="104" t="str">
        <f>IF(K9&lt;10,"RECALE",IF(K11&lt;5,"RECALE",IF(K12&lt;5,"RECALE",IF(K13&lt;10,"RECALE","RECU"))))</f>
        <v>RECALE</v>
      </c>
      <c r="M14" s="109"/>
      <c r="N14" s="104" t="str">
        <f>IF(M9&lt;10,"RECALE",IF(M11&lt;5,"RECALE",IF(M12&lt;5,"RECALE",IF(M13&lt;10,"RECALE","RECU"))))</f>
        <v>RECALE</v>
      </c>
      <c r="O14" s="109"/>
      <c r="P14" s="104" t="str">
        <f>IF(O9&lt;10,"RECALE",IF(O11&lt;5,"RECALE",IF(O12&lt;5,"RECALE",IF(O13&lt;10,"RECALE","RECU"))))</f>
        <v>RECALE</v>
      </c>
      <c r="Q14" s="109"/>
      <c r="R14" s="104" t="str">
        <f>IF(Q9&lt;10,"RECALE",IF(Q11&lt;5,"RECALE",IF(Q12&lt;5,"RECALE",IF(Q13&lt;10,"RECALE","RECU"))))</f>
        <v>RECALE</v>
      </c>
      <c r="S14" s="105"/>
      <c r="T14" s="106"/>
      <c r="U14" s="105"/>
      <c r="V14" s="75"/>
    </row>
    <row r="15" spans="1:27" s="96" customFormat="1" ht="23.1" customHeight="1" thickBot="1">
      <c r="A15" s="111" t="s">
        <v>5</v>
      </c>
      <c r="B15" s="92">
        <v>2</v>
      </c>
      <c r="C15" s="112"/>
      <c r="D15" s="113">
        <f>IF(C15=0,0,$B15*C15)</f>
        <v>0</v>
      </c>
      <c r="E15" s="114"/>
      <c r="F15" s="113">
        <f>IF(E15=0,0,$B15*E15)</f>
        <v>0</v>
      </c>
      <c r="G15" s="114"/>
      <c r="H15" s="113">
        <f>IF(G15=0,0,$B15*G15)</f>
        <v>0</v>
      </c>
      <c r="I15" s="114"/>
      <c r="J15" s="113">
        <f>IF(I15=0,0,$B15*I15)</f>
        <v>0</v>
      </c>
      <c r="K15" s="114"/>
      <c r="L15" s="113">
        <f>IF(K15=0,0,$B15*K15)</f>
        <v>0</v>
      </c>
      <c r="M15" s="114"/>
      <c r="N15" s="113">
        <f>IF(M15=0,0,$B15*M15)</f>
        <v>0</v>
      </c>
      <c r="O15" s="112"/>
      <c r="P15" s="113">
        <f>IF(O15=0,0,$B15*O15)</f>
        <v>0</v>
      </c>
      <c r="Q15" s="112"/>
      <c r="R15" s="113">
        <f>IF(Q15=0,0,$B15*Q15)</f>
        <v>0</v>
      </c>
      <c r="S15" s="87"/>
      <c r="T15" s="88"/>
      <c r="U15" s="87"/>
      <c r="V15" s="89"/>
    </row>
    <row r="16" spans="1:27" s="76" customFormat="1" ht="23.1" customHeight="1">
      <c r="A16" s="200" t="s">
        <v>9</v>
      </c>
      <c r="B16" s="115"/>
      <c r="C16" s="116"/>
      <c r="D16" s="117">
        <f>D13+D15</f>
        <v>0</v>
      </c>
      <c r="E16" s="116"/>
      <c r="F16" s="117">
        <f>F13+F15</f>
        <v>0</v>
      </c>
      <c r="G16" s="116"/>
      <c r="H16" s="117">
        <f>H13+H15</f>
        <v>0</v>
      </c>
      <c r="I16" s="116"/>
      <c r="J16" s="117">
        <f>J13+J15</f>
        <v>0</v>
      </c>
      <c r="K16" s="116"/>
      <c r="L16" s="117">
        <f>L13+L15</f>
        <v>0</v>
      </c>
      <c r="M16" s="116"/>
      <c r="N16" s="117">
        <f>N13+N15</f>
        <v>0</v>
      </c>
      <c r="O16" s="116"/>
      <c r="P16" s="117">
        <f>P13+P15</f>
        <v>0</v>
      </c>
      <c r="Q16" s="116"/>
      <c r="R16" s="117">
        <f>R13+R15</f>
        <v>0</v>
      </c>
      <c r="S16" s="105"/>
      <c r="T16" s="74"/>
      <c r="U16" s="105"/>
      <c r="V16" s="75"/>
    </row>
    <row r="17" spans="1:22" s="76" customFormat="1" ht="23.1" customHeight="1" thickBot="1">
      <c r="A17" s="201"/>
      <c r="B17" s="118"/>
      <c r="C17" s="119"/>
      <c r="D17" s="120" t="str">
        <f>IF(D14="RECALE","RECALE",IF(C15&lt;5,"RECALE",IF(D16&lt;70,"RECALE","RECU")))</f>
        <v>RECALE</v>
      </c>
      <c r="E17" s="119"/>
      <c r="F17" s="120" t="str">
        <f>IF(F14="RECALE","RECALE",IF(E15&lt;5,"RECALE",IF(F16&lt;70,"RECALE","RECU")))</f>
        <v>RECALE</v>
      </c>
      <c r="G17" s="119"/>
      <c r="H17" s="120" t="str">
        <f>IF(H14="RECALE","RECALE",IF(G15&lt;5,"RECALE",IF(H16&lt;70,"RECALE","RECU")))</f>
        <v>RECALE</v>
      </c>
      <c r="I17" s="119"/>
      <c r="J17" s="120" t="str">
        <f>IF(J14="RECALE","RECALE",IF(I15&lt;5,"RECALE",IF(J16&lt;70,"RECALE","RECU")))</f>
        <v>RECALE</v>
      </c>
      <c r="K17" s="119"/>
      <c r="L17" s="120" t="str">
        <f>IF(L14="RECALE","RECALE",IF(K15&lt;5,"RECALE",IF(L16&lt;70,"RECALE","RECU")))</f>
        <v>RECALE</v>
      </c>
      <c r="M17" s="119"/>
      <c r="N17" s="120" t="str">
        <f>IF(N14="RECALE","RECALE",IF(M15&lt;5,"RECALE",IF(N16&lt;70,"RECALE","RECU")))</f>
        <v>RECALE</v>
      </c>
      <c r="O17" s="119"/>
      <c r="P17" s="120" t="str">
        <f>IF(P14="RECALE","RECALE",IF(O15&lt;5,"RECALE",IF(P16&lt;70,"RECALE","RECU")))</f>
        <v>RECALE</v>
      </c>
      <c r="Q17" s="119"/>
      <c r="R17" s="120" t="str">
        <f>IF(R14="RECALE","RECALE",IF(Q15&lt;5,"RECALE",IF(R16&lt;70,"RECALE","RECU")))</f>
        <v>RECALE</v>
      </c>
      <c r="S17" s="105"/>
      <c r="T17" s="121"/>
      <c r="U17" s="105"/>
      <c r="V17" s="75"/>
    </row>
    <row r="18" spans="1:22" ht="9.75" customHeight="1" thickBot="1">
      <c r="B18" s="1"/>
      <c r="C18" s="1"/>
      <c r="D18" s="6"/>
    </row>
    <row r="19" spans="1:22" ht="18.75" customHeight="1" thickBot="1">
      <c r="A19" s="9" t="s">
        <v>4</v>
      </c>
      <c r="B19" s="10"/>
      <c r="C19" s="191" t="s">
        <v>10</v>
      </c>
      <c r="D19" s="192"/>
      <c r="E19" s="188" t="s">
        <v>11</v>
      </c>
      <c r="F19" s="189"/>
      <c r="G19" s="188" t="s">
        <v>12</v>
      </c>
      <c r="H19" s="189"/>
      <c r="I19" s="188" t="s">
        <v>13</v>
      </c>
      <c r="J19" s="189"/>
      <c r="K19" s="188" t="s">
        <v>14</v>
      </c>
      <c r="L19" s="189"/>
      <c r="M19" s="188" t="s">
        <v>15</v>
      </c>
      <c r="N19" s="189"/>
      <c r="O19" s="188" t="s">
        <v>16</v>
      </c>
      <c r="P19" s="189"/>
      <c r="Q19" s="188" t="s">
        <v>17</v>
      </c>
      <c r="R19" s="189"/>
    </row>
    <row r="20" spans="1:22" ht="44.25" customHeight="1" thickBot="1">
      <c r="A20" s="193" t="s">
        <v>69</v>
      </c>
      <c r="B20" s="194"/>
      <c r="C20" s="186" t="str">
        <f>Jury!D22</f>
        <v>xxxxx XXXXX, MFx</v>
      </c>
      <c r="D20" s="187"/>
      <c r="E20" s="186">
        <f>Jury!D23</f>
        <v>0</v>
      </c>
      <c r="F20" s="187"/>
      <c r="G20" s="186">
        <f>Jury!D24</f>
        <v>0</v>
      </c>
      <c r="H20" s="187"/>
      <c r="I20" s="186">
        <f>Jury!D25</f>
        <v>0</v>
      </c>
      <c r="J20" s="187"/>
      <c r="K20" s="186">
        <f>Jury!D26</f>
        <v>0</v>
      </c>
      <c r="L20" s="187"/>
      <c r="M20" s="186">
        <f>Jury!D27</f>
        <v>0</v>
      </c>
      <c r="N20" s="187"/>
      <c r="O20" s="186">
        <f>Jury!D28</f>
        <v>0</v>
      </c>
      <c r="P20" s="187"/>
      <c r="Q20" s="186">
        <f>Jury!D29</f>
        <v>0</v>
      </c>
      <c r="R20" s="187"/>
    </row>
    <row r="21" spans="1:22" ht="60" customHeight="1" thickBot="1">
      <c r="A21" s="180" t="s">
        <v>68</v>
      </c>
      <c r="B21" s="181"/>
      <c r="C21" s="182"/>
      <c r="D21" s="183"/>
      <c r="E21" s="182"/>
      <c r="F21" s="183"/>
      <c r="G21" s="184"/>
      <c r="H21" s="185"/>
      <c r="I21" s="184"/>
      <c r="J21" s="185"/>
      <c r="K21" s="184"/>
      <c r="L21" s="185"/>
      <c r="M21" s="184"/>
      <c r="N21" s="185"/>
      <c r="O21" s="184"/>
      <c r="P21" s="185"/>
      <c r="Q21" s="184"/>
      <c r="R21" s="185"/>
    </row>
    <row r="22" spans="1:22" ht="9.75" customHeight="1" thickBot="1">
      <c r="A22" s="11"/>
      <c r="B22" s="11"/>
      <c r="C22" s="12"/>
      <c r="D22" s="12"/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2" ht="21" customHeight="1" thickBot="1">
      <c r="A23" s="9" t="s">
        <v>4</v>
      </c>
      <c r="B23" s="10"/>
      <c r="C23" s="190" t="s">
        <v>18</v>
      </c>
      <c r="D23" s="189"/>
      <c r="E23" s="190" t="s">
        <v>19</v>
      </c>
      <c r="F23" s="189"/>
      <c r="G23" s="190" t="s">
        <v>20</v>
      </c>
      <c r="H23" s="189"/>
      <c r="I23" s="190" t="s">
        <v>21</v>
      </c>
      <c r="J23" s="189"/>
      <c r="K23" s="190" t="s">
        <v>22</v>
      </c>
      <c r="L23" s="189"/>
      <c r="M23" s="190" t="s">
        <v>23</v>
      </c>
      <c r="N23" s="189"/>
      <c r="O23" s="190" t="s">
        <v>75</v>
      </c>
      <c r="P23" s="189"/>
      <c r="Q23" s="190" t="s">
        <v>76</v>
      </c>
      <c r="R23" s="189"/>
    </row>
    <row r="24" spans="1:22" ht="44.25" customHeight="1" thickBot="1">
      <c r="A24" s="193" t="s">
        <v>69</v>
      </c>
      <c r="B24" s="194"/>
      <c r="C24" s="186">
        <f>Jury!D30</f>
        <v>0</v>
      </c>
      <c r="D24" s="187"/>
      <c r="E24" s="186">
        <f>Jury!D31</f>
        <v>0</v>
      </c>
      <c r="F24" s="187"/>
      <c r="G24" s="186">
        <f>Jury!D32</f>
        <v>0</v>
      </c>
      <c r="H24" s="187"/>
      <c r="I24" s="186">
        <f>Jury!D33</f>
        <v>0</v>
      </c>
      <c r="J24" s="187"/>
      <c r="K24" s="186">
        <f>Jury!D34</f>
        <v>0</v>
      </c>
      <c r="L24" s="187"/>
      <c r="M24" s="186">
        <f>Jury!D35</f>
        <v>0</v>
      </c>
      <c r="N24" s="187"/>
      <c r="O24" s="186">
        <f>Jury!D36</f>
        <v>0</v>
      </c>
      <c r="P24" s="187"/>
      <c r="Q24" s="186">
        <f>Jury!D37</f>
        <v>0</v>
      </c>
      <c r="R24" s="187"/>
    </row>
    <row r="25" spans="1:22" ht="60" customHeight="1" thickBot="1">
      <c r="A25" s="180" t="s">
        <v>68</v>
      </c>
      <c r="B25" s="181"/>
      <c r="C25" s="182"/>
      <c r="D25" s="183"/>
      <c r="E25" s="182"/>
      <c r="F25" s="183"/>
      <c r="G25" s="184"/>
      <c r="H25" s="185"/>
      <c r="I25" s="184"/>
      <c r="J25" s="185"/>
      <c r="K25" s="184"/>
      <c r="L25" s="185"/>
      <c r="M25" s="184"/>
      <c r="N25" s="185"/>
      <c r="O25" s="184"/>
      <c r="P25" s="185"/>
      <c r="Q25" s="184"/>
      <c r="R25" s="185"/>
    </row>
    <row r="26" spans="1:22" ht="6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2" ht="15.75" customHeight="1"/>
  </sheetData>
  <mergeCells count="84">
    <mergeCell ref="A1:F3"/>
    <mergeCell ref="H1:L1"/>
    <mergeCell ref="M1:R3"/>
    <mergeCell ref="H2:L2"/>
    <mergeCell ref="G3:L3"/>
    <mergeCell ref="K4:L4"/>
    <mergeCell ref="M4:N4"/>
    <mergeCell ref="O4:P4"/>
    <mergeCell ref="Q4:R4"/>
    <mergeCell ref="T4:U4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C5:D5"/>
    <mergeCell ref="E5:F5"/>
    <mergeCell ref="G5:H5"/>
    <mergeCell ref="I5:J5"/>
    <mergeCell ref="K5:L5"/>
    <mergeCell ref="Q6:R6"/>
    <mergeCell ref="A16:A17"/>
    <mergeCell ref="C19:D19"/>
    <mergeCell ref="E19:F19"/>
    <mergeCell ref="G19:H19"/>
    <mergeCell ref="I19:J19"/>
    <mergeCell ref="K19:L19"/>
    <mergeCell ref="M19:N19"/>
    <mergeCell ref="O19:P19"/>
    <mergeCell ref="Q19:R19"/>
    <mergeCell ref="A4:B6"/>
    <mergeCell ref="C4:D4"/>
    <mergeCell ref="E4:F4"/>
    <mergeCell ref="G4:H4"/>
    <mergeCell ref="I4:J4"/>
    <mergeCell ref="M20:N20"/>
    <mergeCell ref="O20:P20"/>
    <mergeCell ref="Q20:R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O21:P21"/>
    <mergeCell ref="Q21:R21"/>
    <mergeCell ref="C23:D23"/>
    <mergeCell ref="E23:F23"/>
    <mergeCell ref="G23:H23"/>
    <mergeCell ref="I23:J23"/>
    <mergeCell ref="K23:L23"/>
    <mergeCell ref="M23:N23"/>
    <mergeCell ref="O23:P23"/>
    <mergeCell ref="Q23:R23"/>
    <mergeCell ref="K25:L25"/>
    <mergeCell ref="M25:N25"/>
    <mergeCell ref="A24:B24"/>
    <mergeCell ref="C24:D24"/>
    <mergeCell ref="E24:F24"/>
    <mergeCell ref="G24:H24"/>
    <mergeCell ref="I24:J24"/>
    <mergeCell ref="K24:L24"/>
    <mergeCell ref="A25:B25"/>
    <mergeCell ref="C25:D25"/>
    <mergeCell ref="E25:F25"/>
    <mergeCell ref="G25:H25"/>
    <mergeCell ref="I25:J25"/>
    <mergeCell ref="O25:P25"/>
    <mergeCell ref="Q25:R25"/>
    <mergeCell ref="M24:N24"/>
    <mergeCell ref="O24:P24"/>
    <mergeCell ref="Q24:R24"/>
  </mergeCells>
  <conditionalFormatting sqref="C6:D6">
    <cfRule type="containsText" dxfId="48" priority="61" stopIfTrue="1" operator="containsText" text="RECALE">
      <formula>NOT(ISERROR(SEARCH("RECALE",C6)))</formula>
    </cfRule>
    <cfRule type="containsText" dxfId="47" priority="62" stopIfTrue="1" operator="containsText" text="RECU">
      <formula>NOT(ISERROR(SEARCH("RECU",C6)))</formula>
    </cfRule>
  </conditionalFormatting>
  <conditionalFormatting sqref="E6:F6">
    <cfRule type="containsText" dxfId="46" priority="59" stopIfTrue="1" operator="containsText" text="RECALE">
      <formula>NOT(ISERROR(SEARCH("RECALE",E6)))</formula>
    </cfRule>
    <cfRule type="containsText" dxfId="45" priority="60" stopIfTrue="1" operator="containsText" text="RECU">
      <formula>NOT(ISERROR(SEARCH("RECU",E6)))</formula>
    </cfRule>
  </conditionalFormatting>
  <conditionalFormatting sqref="G6:H6">
    <cfRule type="containsText" dxfId="44" priority="57" stopIfTrue="1" operator="containsText" text="RECALE">
      <formula>NOT(ISERROR(SEARCH("RECALE",G6)))</formula>
    </cfRule>
    <cfRule type="containsText" dxfId="43" priority="58" stopIfTrue="1" operator="containsText" text="RECU">
      <formula>NOT(ISERROR(SEARCH("RECU",G6)))</formula>
    </cfRule>
  </conditionalFormatting>
  <conditionalFormatting sqref="I6:J6">
    <cfRule type="containsText" dxfId="42" priority="55" stopIfTrue="1" operator="containsText" text="RECALE">
      <formula>NOT(ISERROR(SEARCH("RECALE",I6)))</formula>
    </cfRule>
    <cfRule type="containsText" dxfId="41" priority="56" stopIfTrue="1" operator="containsText" text="RECU">
      <formula>NOT(ISERROR(SEARCH("RECU",I6)))</formula>
    </cfRule>
  </conditionalFormatting>
  <conditionalFormatting sqref="K6:L6">
    <cfRule type="containsText" dxfId="40" priority="53" stopIfTrue="1" operator="containsText" text="RECALE">
      <formula>NOT(ISERROR(SEARCH("RECALE",K6)))</formula>
    </cfRule>
    <cfRule type="containsText" dxfId="39" priority="54" stopIfTrue="1" operator="containsText" text="RECU">
      <formula>NOT(ISERROR(SEARCH("RECU",K6)))</formula>
    </cfRule>
  </conditionalFormatting>
  <conditionalFormatting sqref="M6:N6">
    <cfRule type="containsText" dxfId="38" priority="51" stopIfTrue="1" operator="containsText" text="RECALE">
      <formula>NOT(ISERROR(SEARCH("RECALE",M6)))</formula>
    </cfRule>
    <cfRule type="containsText" dxfId="37" priority="52" stopIfTrue="1" operator="containsText" text="RECU">
      <formula>NOT(ISERROR(SEARCH("RECU",M6)))</formula>
    </cfRule>
  </conditionalFormatting>
  <conditionalFormatting sqref="O6:P6">
    <cfRule type="containsText" dxfId="36" priority="49" stopIfTrue="1" operator="containsText" text="RECALE">
      <formula>NOT(ISERROR(SEARCH("RECALE",O6)))</formula>
    </cfRule>
    <cfRule type="containsText" dxfId="35" priority="50" stopIfTrue="1" operator="containsText" text="RECU">
      <formula>NOT(ISERROR(SEARCH("RECU",O6)))</formula>
    </cfRule>
  </conditionalFormatting>
  <conditionalFormatting sqref="Q6:R6">
    <cfRule type="containsText" dxfId="34" priority="47" stopIfTrue="1" operator="containsText" text="RECALE">
      <formula>NOT(ISERROR(SEARCH("RECALE",Q6)))</formula>
    </cfRule>
    <cfRule type="containsText" dxfId="33" priority="48" stopIfTrue="1" operator="containsText" text="RECU">
      <formula>NOT(ISERROR(SEARCH("RECU",Q6)))</formula>
    </cfRule>
  </conditionalFormatting>
  <conditionalFormatting sqref="D14">
    <cfRule type="containsText" dxfId="32" priority="45" stopIfTrue="1" operator="containsText" text="RECALE">
      <formula>NOT(ISERROR(SEARCH("RECALE",D14)))</formula>
    </cfRule>
    <cfRule type="containsText" dxfId="31" priority="46" stopIfTrue="1" operator="containsText" text="RECU">
      <formula>NOT(ISERROR(SEARCH("RECU",D14)))</formula>
    </cfRule>
  </conditionalFormatting>
  <conditionalFormatting sqref="F14">
    <cfRule type="containsText" dxfId="30" priority="43" stopIfTrue="1" operator="containsText" text="RECALE">
      <formula>NOT(ISERROR(SEARCH("RECALE",F14)))</formula>
    </cfRule>
    <cfRule type="containsText" dxfId="29" priority="44" stopIfTrue="1" operator="containsText" text="RECU">
      <formula>NOT(ISERROR(SEARCH("RECU",F14)))</formula>
    </cfRule>
  </conditionalFormatting>
  <conditionalFormatting sqref="H14">
    <cfRule type="containsText" dxfId="28" priority="41" stopIfTrue="1" operator="containsText" text="RECALE">
      <formula>NOT(ISERROR(SEARCH("RECALE",H14)))</formula>
    </cfRule>
    <cfRule type="containsText" dxfId="27" priority="42" stopIfTrue="1" operator="containsText" text="RECU">
      <formula>NOT(ISERROR(SEARCH("RECU",H14)))</formula>
    </cfRule>
  </conditionalFormatting>
  <conditionalFormatting sqref="J14">
    <cfRule type="containsText" dxfId="26" priority="39" stopIfTrue="1" operator="containsText" text="RECALE">
      <formula>NOT(ISERROR(SEARCH("RECALE",J14)))</formula>
    </cfRule>
    <cfRule type="containsText" dxfId="25" priority="40" stopIfTrue="1" operator="containsText" text="RECU">
      <formula>NOT(ISERROR(SEARCH("RECU",J14)))</formula>
    </cfRule>
  </conditionalFormatting>
  <conditionalFormatting sqref="L14">
    <cfRule type="containsText" dxfId="24" priority="37" stopIfTrue="1" operator="containsText" text="RECALE">
      <formula>NOT(ISERROR(SEARCH("RECALE",L14)))</formula>
    </cfRule>
    <cfRule type="containsText" dxfId="23" priority="38" stopIfTrue="1" operator="containsText" text="RECU">
      <formula>NOT(ISERROR(SEARCH("RECU",L14)))</formula>
    </cfRule>
  </conditionalFormatting>
  <conditionalFormatting sqref="N14">
    <cfRule type="containsText" dxfId="22" priority="35" stopIfTrue="1" operator="containsText" text="RECALE">
      <formula>NOT(ISERROR(SEARCH("RECALE",N14)))</formula>
    </cfRule>
    <cfRule type="containsText" dxfId="21" priority="36" stopIfTrue="1" operator="containsText" text="RECU">
      <formula>NOT(ISERROR(SEARCH("RECU",N14)))</formula>
    </cfRule>
  </conditionalFormatting>
  <conditionalFormatting sqref="P14">
    <cfRule type="containsText" dxfId="20" priority="33" stopIfTrue="1" operator="containsText" text="RECALE">
      <formula>NOT(ISERROR(SEARCH("RECALE",P14)))</formula>
    </cfRule>
    <cfRule type="containsText" dxfId="19" priority="34" stopIfTrue="1" operator="containsText" text="RECU">
      <formula>NOT(ISERROR(SEARCH("RECU",P14)))</formula>
    </cfRule>
  </conditionalFormatting>
  <conditionalFormatting sqref="R14">
    <cfRule type="containsText" dxfId="18" priority="31" stopIfTrue="1" operator="containsText" text="RECALE">
      <formula>NOT(ISERROR(SEARCH("RECALE",R14)))</formula>
    </cfRule>
    <cfRule type="containsText" dxfId="17" priority="32" stopIfTrue="1" operator="containsText" text="RECU">
      <formula>NOT(ISERROR(SEARCH("RECU",R14)))</formula>
    </cfRule>
  </conditionalFormatting>
  <conditionalFormatting sqref="D17">
    <cfRule type="containsText" dxfId="16" priority="29" stopIfTrue="1" operator="containsText" text="RECALE">
      <formula>NOT(ISERROR(SEARCH("RECALE",D17)))</formula>
    </cfRule>
    <cfRule type="containsText" dxfId="15" priority="30" stopIfTrue="1" operator="containsText" text="RECU">
      <formula>NOT(ISERROR(SEARCH("RECU",D17)))</formula>
    </cfRule>
  </conditionalFormatting>
  <conditionalFormatting sqref="F17">
    <cfRule type="containsText" dxfId="14" priority="13" stopIfTrue="1" operator="containsText" text="RECALE">
      <formula>NOT(ISERROR(SEARCH("RECALE",F17)))</formula>
    </cfRule>
    <cfRule type="containsText" dxfId="13" priority="14" stopIfTrue="1" operator="containsText" text="RECU">
      <formula>NOT(ISERROR(SEARCH("RECU",F17)))</formula>
    </cfRule>
  </conditionalFormatting>
  <conditionalFormatting sqref="H17">
    <cfRule type="containsText" dxfId="12" priority="11" stopIfTrue="1" operator="containsText" text="RECALE">
      <formula>NOT(ISERROR(SEARCH("RECALE",H17)))</formula>
    </cfRule>
    <cfRule type="containsText" dxfId="11" priority="12" stopIfTrue="1" operator="containsText" text="RECU">
      <formula>NOT(ISERROR(SEARCH("RECU",H17)))</formula>
    </cfRule>
  </conditionalFormatting>
  <conditionalFormatting sqref="J17">
    <cfRule type="containsText" dxfId="10" priority="9" stopIfTrue="1" operator="containsText" text="RECALE">
      <formula>NOT(ISERROR(SEARCH("RECALE",J17)))</formula>
    </cfRule>
    <cfRule type="containsText" dxfId="9" priority="10" stopIfTrue="1" operator="containsText" text="RECU">
      <formula>NOT(ISERROR(SEARCH("RECU",J17)))</formula>
    </cfRule>
  </conditionalFormatting>
  <conditionalFormatting sqref="L17">
    <cfRule type="containsText" dxfId="8" priority="7" stopIfTrue="1" operator="containsText" text="RECALE">
      <formula>NOT(ISERROR(SEARCH("RECALE",L17)))</formula>
    </cfRule>
    <cfRule type="containsText" dxfId="7" priority="8" stopIfTrue="1" operator="containsText" text="RECU">
      <formula>NOT(ISERROR(SEARCH("RECU",L17)))</formula>
    </cfRule>
  </conditionalFormatting>
  <conditionalFormatting sqref="N17">
    <cfRule type="containsText" dxfId="6" priority="5" stopIfTrue="1" operator="containsText" text="RECALE">
      <formula>NOT(ISERROR(SEARCH("RECALE",N17)))</formula>
    </cfRule>
    <cfRule type="containsText" dxfId="5" priority="6" stopIfTrue="1" operator="containsText" text="RECU">
      <formula>NOT(ISERROR(SEARCH("RECU",N17)))</formula>
    </cfRule>
  </conditionalFormatting>
  <conditionalFormatting sqref="P17">
    <cfRule type="containsText" dxfId="4" priority="3" stopIfTrue="1" operator="containsText" text="RECALE">
      <formula>NOT(ISERROR(SEARCH("RECALE",P17)))</formula>
    </cfRule>
    <cfRule type="containsText" dxfId="3" priority="4" stopIfTrue="1" operator="containsText" text="RECU">
      <formula>NOT(ISERROR(SEARCH("RECU",P17)))</formula>
    </cfRule>
  </conditionalFormatting>
  <conditionalFormatting sqref="R17">
    <cfRule type="containsText" dxfId="2" priority="1" stopIfTrue="1" operator="containsText" text="RECALE">
      <formula>NOT(ISERROR(SEARCH("RECALE",R17)))</formula>
    </cfRule>
    <cfRule type="containsText" dxfId="1" priority="2" stopIfTrue="1" operator="containsText" text="RECU">
      <formula>NOT(ISERROR(SEARCH("RECU",R17)))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/>
  <headerFooter>
    <oddFooter>&amp;L&amp;F</oddFooter>
  </headerFooter>
  <ignoredErrors>
    <ignoredError sqref="D9 D11:D12 D14:D15 D17" emptyCellReference="1"/>
    <ignoredError sqref="D13" formula="1" emptyCellReference="1"/>
    <ignoredError sqref="E13 C13" unlockedFormula="1" emptyCellReferenc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C1" zoomScale="80" zoomScaleNormal="80" workbookViewId="0">
      <selection activeCell="M6" sqref="M6"/>
    </sheetView>
  </sheetViews>
  <sheetFormatPr defaultColWidth="11.42578125" defaultRowHeight="12.75"/>
  <cols>
    <col min="1" max="1" width="12.85546875" hidden="1" customWidth="1"/>
    <col min="2" max="2" width="0" hidden="1" customWidth="1"/>
    <col min="3" max="3" width="4" customWidth="1"/>
    <col min="4" max="4" width="15.42578125" customWidth="1"/>
    <col min="5" max="5" width="6.42578125" customWidth="1"/>
    <col min="6" max="6" width="10.85546875" customWidth="1"/>
    <col min="7" max="7" width="24.28515625" customWidth="1"/>
    <col min="8" max="8" width="11.28515625" customWidth="1"/>
    <col min="9" max="10" width="19.7109375" customWidth="1"/>
    <col min="11" max="11" width="25.85546875" customWidth="1"/>
    <col min="12" max="12" width="11.42578125" customWidth="1"/>
    <col min="13" max="13" width="31.42578125" customWidth="1"/>
    <col min="14" max="14" width="8.42578125" customWidth="1"/>
  </cols>
  <sheetData>
    <row r="1" spans="1:16">
      <c r="C1" s="145"/>
      <c r="D1" s="145"/>
      <c r="E1" s="145"/>
      <c r="F1" s="145"/>
      <c r="G1" s="145"/>
      <c r="H1" s="145"/>
    </row>
    <row r="2" spans="1:16" ht="18">
      <c r="C2" s="145"/>
      <c r="D2" s="145"/>
      <c r="E2" s="145"/>
      <c r="F2" s="145"/>
      <c r="G2" s="145"/>
      <c r="H2" s="145"/>
      <c r="I2" s="172" t="s">
        <v>24</v>
      </c>
      <c r="J2" s="172"/>
      <c r="K2" s="172"/>
      <c r="L2" s="172"/>
      <c r="M2" s="172"/>
      <c r="O2" s="14"/>
      <c r="P2" s="14"/>
    </row>
    <row r="3" spans="1:16">
      <c r="C3" s="145"/>
      <c r="D3" s="145"/>
      <c r="E3" s="145"/>
      <c r="F3" s="145"/>
      <c r="G3" s="145"/>
      <c r="H3" s="145"/>
      <c r="I3" s="145" t="s">
        <v>25</v>
      </c>
      <c r="J3" s="145"/>
      <c r="K3" s="145"/>
      <c r="L3" s="145"/>
      <c r="M3" s="145"/>
    </row>
    <row r="4" spans="1:16" ht="27.75" customHeight="1">
      <c r="C4" s="145"/>
      <c r="D4" s="145"/>
      <c r="E4" s="145"/>
      <c r="F4" s="145"/>
      <c r="G4" s="145"/>
      <c r="H4" s="145"/>
      <c r="I4" s="173" t="s">
        <v>86</v>
      </c>
      <c r="J4" s="173"/>
      <c r="K4" s="173"/>
      <c r="L4" s="173"/>
      <c r="M4" s="173"/>
      <c r="P4" s="14"/>
    </row>
    <row r="5" spans="1:16" ht="21" customHeight="1">
      <c r="C5" s="145"/>
      <c r="D5" s="145"/>
      <c r="E5" s="145"/>
      <c r="F5" s="145"/>
      <c r="G5" s="145"/>
      <c r="H5" s="145"/>
      <c r="I5" s="36"/>
      <c r="J5" s="32"/>
      <c r="N5" s="33"/>
      <c r="P5" s="14"/>
    </row>
    <row r="6" spans="1:16" ht="29.25" customHeight="1">
      <c r="C6" s="174"/>
      <c r="D6" s="174"/>
      <c r="E6" s="174"/>
      <c r="F6" s="174"/>
      <c r="G6" s="174"/>
      <c r="H6" s="174"/>
      <c r="I6" s="39" t="s">
        <v>38</v>
      </c>
      <c r="J6" s="229">
        <f>Jury!D14</f>
        <v>0</v>
      </c>
      <c r="K6" s="230"/>
      <c r="M6" s="40">
        <v>2017</v>
      </c>
      <c r="O6" s="37"/>
      <c r="P6" s="17"/>
    </row>
    <row r="7" spans="1:16" ht="12.75" customHeight="1">
      <c r="G7" s="41"/>
      <c r="M7" s="35"/>
      <c r="O7" s="38"/>
    </row>
    <row r="8" spans="1:16" ht="12.75" customHeight="1">
      <c r="D8" s="34" t="s">
        <v>28</v>
      </c>
      <c r="E8" s="217">
        <f>Jury!D13</f>
        <v>0</v>
      </c>
      <c r="F8" s="218"/>
      <c r="G8" s="219"/>
      <c r="H8" s="176" t="s">
        <v>30</v>
      </c>
      <c r="I8" s="220">
        <f>Jury!D15</f>
        <v>0</v>
      </c>
      <c r="J8" s="221"/>
      <c r="K8" s="159" t="s">
        <v>39</v>
      </c>
      <c r="L8" s="224">
        <f>MAX(A14:A29)-IF(MAX(B14:B29)=99,1,0)</f>
        <v>0</v>
      </c>
      <c r="M8" s="18"/>
      <c r="O8" s="38"/>
    </row>
    <row r="9" spans="1:16" ht="12.75" customHeight="1">
      <c r="D9" s="34" t="s">
        <v>29</v>
      </c>
      <c r="E9" s="226">
        <f>Jury!D12</f>
        <v>0</v>
      </c>
      <c r="F9" s="227"/>
      <c r="G9" s="228"/>
      <c r="H9" s="176"/>
      <c r="I9" s="222"/>
      <c r="J9" s="223"/>
      <c r="K9" s="159"/>
      <c r="L9" s="225"/>
    </row>
    <row r="10" spans="1:16" ht="12.75" customHeight="1">
      <c r="D10" s="161"/>
      <c r="E10" s="161"/>
      <c r="F10" s="161"/>
      <c r="G10" s="161"/>
      <c r="H10" s="18"/>
      <c r="I10" s="18"/>
    </row>
    <row r="11" spans="1:16" ht="13.5" thickBot="1">
      <c r="D11" s="19"/>
      <c r="E11" s="19"/>
      <c r="F11" s="19"/>
      <c r="G11" s="19"/>
    </row>
    <row r="12" spans="1:16" ht="18.75" customHeight="1">
      <c r="D12" s="169" t="s">
        <v>44</v>
      </c>
      <c r="E12" s="162" t="s">
        <v>40</v>
      </c>
      <c r="F12" s="162"/>
      <c r="G12" s="48" t="s">
        <v>26</v>
      </c>
      <c r="H12" s="163" t="s">
        <v>31</v>
      </c>
      <c r="I12" s="165" t="s">
        <v>27</v>
      </c>
      <c r="J12" s="166"/>
      <c r="K12" s="151" t="s">
        <v>32</v>
      </c>
      <c r="L12" s="151" t="s">
        <v>33</v>
      </c>
      <c r="M12" s="153" t="s">
        <v>34</v>
      </c>
    </row>
    <row r="13" spans="1:16" ht="15.75" customHeight="1" thickBot="1">
      <c r="D13" s="170"/>
      <c r="E13" s="50" t="s">
        <v>41</v>
      </c>
      <c r="F13" s="50" t="s">
        <v>42</v>
      </c>
      <c r="G13" s="49"/>
      <c r="H13" s="164"/>
      <c r="I13" s="167"/>
      <c r="J13" s="168"/>
      <c r="K13" s="152"/>
      <c r="L13" s="152"/>
      <c r="M13" s="154"/>
    </row>
    <row r="14" spans="1:16" ht="12.75" customHeight="1">
      <c r="A14">
        <f>RANK(B14,B$14:B$29,1)</f>
        <v>1</v>
      </c>
      <c r="B14">
        <f>IF(ISNUMBER('Bordereaux Délivrance 2'!B14),('Bordereaux Délivrance 2'!A14),99)</f>
        <v>99</v>
      </c>
      <c r="C14" s="32" t="str">
        <f>IF(L8&lt;1,"",VLOOKUP(1,$A$14:$B$29,2,FALSE))</f>
        <v/>
      </c>
      <c r="D14" s="127" t="str">
        <f>IF(ISNUMBER($C14),LOOKUP($C14,'Bordereaux Délivrance 2'!$A$14:$A$29,'Bordereaux Délivrance 2'!B$14:B$29),"")</f>
        <v/>
      </c>
      <c r="E14" s="42" t="str">
        <f>IF(ISNUMBER($C14),LOOKUP($C14,'Bordereaux Délivrance 2'!$A$14:$A$29,'Bordereaux Délivrance 2'!C$14:C$29),"")</f>
        <v/>
      </c>
      <c r="F14" s="43" t="str">
        <f>IF(ISNUMBER($C14),LOOKUP($C14,'Bordereaux Délivrance 2'!$A$14:$A$29,'Bordereaux Délivrance 2'!D$14:D$29),"")</f>
        <v/>
      </c>
      <c r="G14" s="128" t="str">
        <f>IF(ISNUMBER($C14),LOOKUP($C14,'Bordereaux Délivrance 2'!$A$14:$A$29,'Bordereaux Délivrance 2'!E$14:E$29),"")</f>
        <v/>
      </c>
      <c r="H14" s="123" t="str">
        <f>IF(ISNUMBER($C14),LOOKUP($C14,'Bordereaux Délivrance 2'!$A$14:$A$29,'Bordereaux Délivrance 2'!F$14:F$29),"")</f>
        <v/>
      </c>
      <c r="I14" s="155" t="str">
        <f>IF(ISNUMBER($C14),LOOKUP($C14,'Bordereaux Délivrance 2'!$A$14:$A$29,'Bordereaux Délivrance 2'!G$14:G$29),"")</f>
        <v/>
      </c>
      <c r="J14" s="156" t="str">
        <f>IF(ISNUMBER($C14),LOOKUP($C14,'Bordereaux Délivrance 2'!$A$14:$A$29,'Bordereaux Délivrance 2'!H$14:H$29),"")</f>
        <v/>
      </c>
      <c r="K14" s="129" t="str">
        <f>IF(ISNUMBER($C14),LOOKUP($C14,'Bordereaux Délivrance 2'!$A$14:$A$29,'Bordereaux Délivrance 2'!I$14:I$29),"")</f>
        <v/>
      </c>
      <c r="L14" s="130" t="str">
        <f>IF(ISNUMBER($C14),LOOKUP($C14,'Bordereaux Délivrance 2'!$A$14:$A$29,'Bordereaux Délivrance 2'!J$14:J$29),"")</f>
        <v/>
      </c>
      <c r="M14" s="131" t="str">
        <f>IF(ISNUMBER($C14),LOOKUP($C14,'Bordereaux Délivrance 2'!$A$14:$A$29,'Bordereaux Délivrance 2'!K$14:K$29),"")</f>
        <v/>
      </c>
      <c r="N14" s="141"/>
    </row>
    <row r="15" spans="1:16" ht="12.75" customHeight="1">
      <c r="A15">
        <f t="shared" ref="A15:A29" si="0">RANK(B15,B$14:B$29,1)</f>
        <v>1</v>
      </c>
      <c r="B15">
        <f>IF(ISNUMBER('Bordereaux Délivrance 2'!B15),('Bordereaux Délivrance 2'!A15),99)</f>
        <v>99</v>
      </c>
      <c r="C15" s="32" t="str">
        <f>IF(L8&lt;2,"",VLOOKUP(2,$A$14:$B$29,2,FALSE))</f>
        <v/>
      </c>
      <c r="D15" s="127" t="str">
        <f>IF(ISNUMBER($C15),LOOKUP($C15,'Bordereaux Délivrance 2'!$A$14:$A$29,'Bordereaux Délivrance 2'!B$14:B$29),"")</f>
        <v/>
      </c>
      <c r="E15" s="42" t="str">
        <f>IF(ISNUMBER($C15),LOOKUP($C15,'Bordereaux Délivrance 2'!$A$14:$A$29,'Bordereaux Délivrance 2'!C$14:C$29),"")</f>
        <v/>
      </c>
      <c r="F15" s="43" t="str">
        <f>IF(ISNUMBER($C15),LOOKUP($C15,'Bordereaux Délivrance 2'!$A$14:$A$29,'Bordereaux Délivrance 2'!D$14:D$29),"")</f>
        <v/>
      </c>
      <c r="G15" s="128" t="str">
        <f>IF(ISNUMBER($C15),LOOKUP($C15,'Bordereaux Délivrance 2'!$A$14:$A$29,'Bordereaux Délivrance 2'!E$14:E$29),"")</f>
        <v/>
      </c>
      <c r="H15" s="123" t="str">
        <f>IF(ISNUMBER($C15),LOOKUP($C15,'Bordereaux Délivrance 2'!$A$14:$A$29,'Bordereaux Délivrance 2'!F$14:F$29),"")</f>
        <v/>
      </c>
      <c r="I15" s="157" t="str">
        <f>IF(ISNUMBER($C15),LOOKUP($C15,'Bordereaux Délivrance 2'!$A$14:$A$29,'Bordereaux Délivrance 2'!G$14:G$29),"")</f>
        <v/>
      </c>
      <c r="J15" s="158" t="str">
        <f>IF(ISNUMBER($C15),LOOKUP($C15,'Bordereaux Délivrance 2'!$A$14:$A$29,'Bordereaux Délivrance 2'!H$14:H$29),"")</f>
        <v/>
      </c>
      <c r="K15" s="130" t="str">
        <f>IF(ISNUMBER($C15),LOOKUP($C15,'Bordereaux Délivrance 2'!$A$14:$A$29,'Bordereaux Délivrance 2'!I$14:I$29),"")</f>
        <v/>
      </c>
      <c r="L15" s="130" t="str">
        <f>IF(ISNUMBER($C15),LOOKUP($C15,'Bordereaux Délivrance 2'!$A$14:$A$29,'Bordereaux Délivrance 2'!J$14:J$29),"")</f>
        <v/>
      </c>
      <c r="M15" s="131" t="str">
        <f>IF(ISNUMBER($C15),LOOKUP($C15,'Bordereaux Délivrance 2'!$A$14:$A$29,'Bordereaux Délivrance 2'!K$14:K$29),"")</f>
        <v/>
      </c>
      <c r="N15" s="141"/>
    </row>
    <row r="16" spans="1:16">
      <c r="A16">
        <f t="shared" si="0"/>
        <v>1</v>
      </c>
      <c r="B16">
        <f>IF(ISNUMBER('Bordereaux Délivrance 2'!B16),('Bordereaux Délivrance 2'!A16),99)</f>
        <v>99</v>
      </c>
      <c r="C16" s="32" t="str">
        <f>IF(L8&lt;3,"",VLOOKUP(3,$A$14:$B$29,2,FALSE))</f>
        <v/>
      </c>
      <c r="D16" s="127" t="str">
        <f>IF(ISNUMBER($C16),LOOKUP($C16,'Bordereaux Délivrance 2'!$A$14:$A$29,'Bordereaux Délivrance 2'!B$14:B$29),"")</f>
        <v/>
      </c>
      <c r="E16" s="44" t="str">
        <f>IF(ISNUMBER($C16),LOOKUP($C16,'Bordereaux Délivrance 2'!$A$14:$A$29,'Bordereaux Délivrance 2'!C$14:C$29),"")</f>
        <v/>
      </c>
      <c r="F16" s="45" t="str">
        <f>IF(ISNUMBER($C16),LOOKUP($C16,'Bordereaux Délivrance 2'!$A$14:$A$29,'Bordereaux Délivrance 2'!D$14:D$29),"")</f>
        <v/>
      </c>
      <c r="G16" s="128" t="str">
        <f>IF(ISNUMBER($C16),LOOKUP($C16,'Bordereaux Délivrance 2'!$A$14:$A$29,'Bordereaux Délivrance 2'!E$14:E$29),"")</f>
        <v/>
      </c>
      <c r="H16" s="123" t="str">
        <f>IF(ISNUMBER($C16),LOOKUP($C16,'Bordereaux Délivrance 2'!$A$14:$A$29,'Bordereaux Délivrance 2'!F$14:F$29),"")</f>
        <v/>
      </c>
      <c r="I16" s="157" t="str">
        <f>IF(ISNUMBER($C16),LOOKUP($C16,'Bordereaux Délivrance 2'!$A$14:$A$29,'Bordereaux Délivrance 2'!G$14:G$29),"")</f>
        <v/>
      </c>
      <c r="J16" s="158" t="str">
        <f>IF(ISNUMBER($C16),LOOKUP($C16,'Bordereaux Délivrance 2'!$A$14:$A$29,'Bordereaux Délivrance 2'!H$14:H$29),"")</f>
        <v/>
      </c>
      <c r="K16" s="130" t="str">
        <f>IF(ISNUMBER($C16),LOOKUP($C16,'Bordereaux Délivrance 2'!$A$14:$A$29,'Bordereaux Délivrance 2'!I$14:I$29),"")</f>
        <v/>
      </c>
      <c r="L16" s="130" t="str">
        <f>IF(ISNUMBER($C16),LOOKUP($C16,'Bordereaux Délivrance 2'!$A$14:$A$29,'Bordereaux Délivrance 2'!J$14:J$29),"")</f>
        <v/>
      </c>
      <c r="M16" s="131" t="str">
        <f>IF(ISNUMBER($C16),LOOKUP($C16,'Bordereaux Délivrance 2'!$A$14:$A$29,'Bordereaux Délivrance 2'!K$14:K$29),"")</f>
        <v/>
      </c>
      <c r="N16" s="141"/>
    </row>
    <row r="17" spans="1:14">
      <c r="A17">
        <f t="shared" si="0"/>
        <v>1</v>
      </c>
      <c r="B17">
        <f>IF(ISNUMBER('Bordereaux Délivrance 2'!B17),('Bordereaux Délivrance 2'!A17),99)</f>
        <v>99</v>
      </c>
      <c r="C17" s="32" t="str">
        <f>IF(L8&lt;4,"",VLOOKUP(4,$A$14:$B$29,2,FALSE))</f>
        <v/>
      </c>
      <c r="D17" s="132" t="str">
        <f>IF(ISNUMBER($C17),LOOKUP($C17,'Bordereaux Délivrance 2'!$A$14:$A$29,'Bordereaux Délivrance 2'!B$14:B$29),"")</f>
        <v/>
      </c>
      <c r="E17" s="44" t="str">
        <f>IF(ISNUMBER($C17),LOOKUP($C17,'Bordereaux Délivrance 2'!$A$14:$A$29,'Bordereaux Délivrance 2'!C$14:C$29),"")</f>
        <v/>
      </c>
      <c r="F17" s="45" t="str">
        <f>IF(ISNUMBER($C17),LOOKUP($C17,'Bordereaux Délivrance 2'!$A$14:$A$29,'Bordereaux Délivrance 2'!D$14:D$29),"")</f>
        <v/>
      </c>
      <c r="G17" s="128" t="str">
        <f>IF(ISNUMBER($C17),LOOKUP($C17,'Bordereaux Délivrance 2'!$A$14:$A$29,'Bordereaux Délivrance 2'!E$14:E$29),"")</f>
        <v/>
      </c>
      <c r="H17" s="123" t="str">
        <f>IF(ISNUMBER($C17),LOOKUP($C17,'Bordereaux Délivrance 2'!$A$14:$A$29,'Bordereaux Délivrance 2'!F$14:F$29),"")</f>
        <v/>
      </c>
      <c r="I17" s="157" t="str">
        <f>IF(ISNUMBER($C17),LOOKUP($C17,'Bordereaux Délivrance 2'!$A$14:$A$29,'Bordereaux Délivrance 2'!G$14:G$29),"")</f>
        <v/>
      </c>
      <c r="J17" s="158" t="str">
        <f>IF(ISNUMBER($C17),LOOKUP($C17,'Bordereaux Délivrance 2'!$A$14:$A$29,'Bordereaux Délivrance 2'!H$14:H$29),"")</f>
        <v/>
      </c>
      <c r="K17" s="130" t="str">
        <f>IF(ISNUMBER($C17),LOOKUP($C17,'Bordereaux Délivrance 2'!$A$14:$A$29,'Bordereaux Délivrance 2'!I$14:I$29),"")</f>
        <v/>
      </c>
      <c r="L17" s="130" t="str">
        <f>IF(ISNUMBER($C17),LOOKUP($C17,'Bordereaux Délivrance 2'!$A$14:$A$29,'Bordereaux Délivrance 2'!J$14:J$29),"")</f>
        <v/>
      </c>
      <c r="M17" s="131" t="str">
        <f>IF(ISNUMBER($C17),LOOKUP($C17,'Bordereaux Délivrance 2'!$A$14:$A$29,'Bordereaux Délivrance 2'!K$14:K$29),"")</f>
        <v/>
      </c>
      <c r="N17" s="141"/>
    </row>
    <row r="18" spans="1:14">
      <c r="A18">
        <f t="shared" si="0"/>
        <v>1</v>
      </c>
      <c r="B18">
        <f>IF(ISNUMBER('Bordereaux Délivrance 2'!B18),('Bordereaux Délivrance 2'!A18),99)</f>
        <v>99</v>
      </c>
      <c r="C18" s="32" t="str">
        <f>IF(L8&lt;5,"",VLOOKUP(5,$A$14:$B$29,2,FALSE))</f>
        <v/>
      </c>
      <c r="D18" s="127" t="str">
        <f>IF(ISNUMBER($C18),LOOKUP($C18,'Bordereaux Délivrance 2'!$A$14:$A$29,'Bordereaux Délivrance 2'!B$14:B$29),"")</f>
        <v/>
      </c>
      <c r="E18" s="44" t="str">
        <f>IF(ISNUMBER($C18),LOOKUP($C18,'Bordereaux Délivrance 2'!$A$14:$A$29,'Bordereaux Délivrance 2'!C$14:C$29),"")</f>
        <v/>
      </c>
      <c r="F18" s="45" t="str">
        <f>IF(ISNUMBER($C18),LOOKUP($C18,'Bordereaux Délivrance 2'!$A$14:$A$29,'Bordereaux Délivrance 2'!D$14:D$29),"")</f>
        <v/>
      </c>
      <c r="G18" s="128" t="str">
        <f>IF(ISNUMBER($C18),LOOKUP($C18,'Bordereaux Délivrance 2'!$A$14:$A$29,'Bordereaux Délivrance 2'!E$14:E$29),"")</f>
        <v/>
      </c>
      <c r="H18" s="123" t="str">
        <f>IF(ISNUMBER($C18),LOOKUP($C18,'Bordereaux Délivrance 2'!$A$14:$A$29,'Bordereaux Délivrance 2'!F$14:F$29),"")</f>
        <v/>
      </c>
      <c r="I18" s="157" t="str">
        <f>IF(ISNUMBER($C18),LOOKUP($C18,'Bordereaux Délivrance 2'!$A$14:$A$29,'Bordereaux Délivrance 2'!G$14:G$29),"")</f>
        <v/>
      </c>
      <c r="J18" s="158" t="str">
        <f>IF(ISNUMBER($C18),LOOKUP($C18,'Bordereaux Délivrance 2'!$A$14:$A$29,'Bordereaux Délivrance 2'!H$14:H$29),"")</f>
        <v/>
      </c>
      <c r="K18" s="130" t="str">
        <f>IF(ISNUMBER($C18),LOOKUP($C18,'Bordereaux Délivrance 2'!$A$14:$A$29,'Bordereaux Délivrance 2'!I$14:I$29),"")</f>
        <v/>
      </c>
      <c r="L18" s="130" t="str">
        <f>IF(ISNUMBER($C18),LOOKUP($C18,'Bordereaux Délivrance 2'!$A$14:$A$29,'Bordereaux Délivrance 2'!J$14:J$29),"")</f>
        <v/>
      </c>
      <c r="M18" s="131" t="str">
        <f>IF(ISNUMBER($C18),LOOKUP($C18,'Bordereaux Délivrance 2'!$A$14:$A$29,'Bordereaux Délivrance 2'!K$14:K$29),"")</f>
        <v/>
      </c>
      <c r="N18" s="141"/>
    </row>
    <row r="19" spans="1:14">
      <c r="A19">
        <f t="shared" si="0"/>
        <v>1</v>
      </c>
      <c r="B19">
        <f>IF(ISNUMBER('Bordereaux Délivrance 2'!B19),('Bordereaux Délivrance 2'!A19),99)</f>
        <v>99</v>
      </c>
      <c r="C19" s="32" t="str">
        <f>IF(L8&lt;6,"",VLOOKUP(6,$A$14:$B$29,2,FALSE))</f>
        <v/>
      </c>
      <c r="D19" s="132" t="str">
        <f>IF(ISNUMBER($C19),LOOKUP($C19,'Bordereaux Délivrance 2'!$A$14:$A$29,'Bordereaux Délivrance 2'!B$14:B$29),"")</f>
        <v/>
      </c>
      <c r="E19" s="44" t="str">
        <f>IF(ISNUMBER($C19),LOOKUP($C19,'Bordereaux Délivrance 2'!$A$14:$A$29,'Bordereaux Délivrance 2'!C$14:C$29),"")</f>
        <v/>
      </c>
      <c r="F19" s="45" t="str">
        <f>IF(ISNUMBER($C19),LOOKUP($C19,'Bordereaux Délivrance 2'!$A$14:$A$29,'Bordereaux Délivrance 2'!D$14:D$29),"")</f>
        <v/>
      </c>
      <c r="G19" s="128" t="str">
        <f>IF(ISNUMBER($C19),LOOKUP($C19,'Bordereaux Délivrance 2'!$A$14:$A$29,'Bordereaux Délivrance 2'!E$14:E$29),"")</f>
        <v/>
      </c>
      <c r="H19" s="123" t="str">
        <f>IF(ISNUMBER($C19),LOOKUP($C19,'Bordereaux Délivrance 2'!$A$14:$A$29,'Bordereaux Délivrance 2'!F$14:F$29),"")</f>
        <v/>
      </c>
      <c r="I19" s="157" t="str">
        <f>IF(ISNUMBER($C19),LOOKUP($C19,'Bordereaux Délivrance 2'!$A$14:$A$29,'Bordereaux Délivrance 2'!G$14:G$29),"")</f>
        <v/>
      </c>
      <c r="J19" s="158" t="str">
        <f>IF(ISNUMBER($C19),LOOKUP($C19,'Bordereaux Délivrance 2'!$A$14:$A$29,'Bordereaux Délivrance 2'!H$14:H$29),"")</f>
        <v/>
      </c>
      <c r="K19" s="130" t="str">
        <f>IF(ISNUMBER($C19),LOOKUP($C19,'Bordereaux Délivrance 2'!$A$14:$A$29,'Bordereaux Délivrance 2'!I$14:I$29),"")</f>
        <v/>
      </c>
      <c r="L19" s="130" t="str">
        <f>IF(ISNUMBER($C19),LOOKUP($C19,'Bordereaux Délivrance 2'!$A$14:$A$29,'Bordereaux Délivrance 2'!J$14:J$29),"")</f>
        <v/>
      </c>
      <c r="M19" s="131" t="str">
        <f>IF(ISNUMBER($C19),LOOKUP($C19,'Bordereaux Délivrance 2'!$A$14:$A$29,'Bordereaux Délivrance 2'!K$14:K$29),"")</f>
        <v/>
      </c>
      <c r="N19" s="141"/>
    </row>
    <row r="20" spans="1:14">
      <c r="A20">
        <f t="shared" si="0"/>
        <v>1</v>
      </c>
      <c r="B20">
        <f>IF(ISNUMBER('Bordereaux Délivrance 2'!B20),('Bordereaux Délivrance 2'!A20),99)</f>
        <v>99</v>
      </c>
      <c r="C20" s="32" t="str">
        <f>IF(L8&lt;7,"",VLOOKUP(7,$A$14:$B$29,2,FALSE))</f>
        <v/>
      </c>
      <c r="D20" s="127" t="str">
        <f>IF(ISNUMBER($C20),LOOKUP($C20,'Bordereaux Délivrance 2'!$A$14:$A$29,'Bordereaux Délivrance 2'!B$14:B$29),"")</f>
        <v/>
      </c>
      <c r="E20" s="44" t="str">
        <f>IF(ISNUMBER($C20),LOOKUP($C20,'Bordereaux Délivrance 2'!$A$14:$A$29,'Bordereaux Délivrance 2'!C$14:C$29),"")</f>
        <v/>
      </c>
      <c r="F20" s="45" t="str">
        <f>IF(ISNUMBER($C20),LOOKUP($C20,'Bordereaux Délivrance 2'!$A$14:$A$29,'Bordereaux Délivrance 2'!D$14:D$29),"")</f>
        <v/>
      </c>
      <c r="G20" s="128" t="str">
        <f>IF(ISNUMBER($C20),LOOKUP($C20,'Bordereaux Délivrance 2'!$A$14:$A$29,'Bordereaux Délivrance 2'!E$14:E$29),"")</f>
        <v/>
      </c>
      <c r="H20" s="123" t="str">
        <f>IF(ISNUMBER($C20),LOOKUP($C20,'Bordereaux Délivrance 2'!$A$14:$A$29,'Bordereaux Délivrance 2'!F$14:F$29),"")</f>
        <v/>
      </c>
      <c r="I20" s="157" t="str">
        <f>IF(ISNUMBER($C20),LOOKUP($C20,'Bordereaux Délivrance 2'!$A$14:$A$29,'Bordereaux Délivrance 2'!G$14:G$29),"")</f>
        <v/>
      </c>
      <c r="J20" s="158" t="str">
        <f>IF(ISNUMBER($C20),LOOKUP($C20,'Bordereaux Délivrance 2'!$A$14:$A$29,'Bordereaux Délivrance 2'!H$14:H$29),"")</f>
        <v/>
      </c>
      <c r="K20" s="130" t="str">
        <f>IF(ISNUMBER($C20),LOOKUP($C20,'Bordereaux Délivrance 2'!$A$14:$A$29,'Bordereaux Délivrance 2'!I$14:I$29),"")</f>
        <v/>
      </c>
      <c r="L20" s="130" t="str">
        <f>IF(ISNUMBER($C20),LOOKUP($C20,'Bordereaux Délivrance 2'!$A$14:$A$29,'Bordereaux Délivrance 2'!J$14:J$29),"")</f>
        <v/>
      </c>
      <c r="M20" s="131" t="str">
        <f>IF(ISNUMBER($C20),LOOKUP($C20,'Bordereaux Délivrance 2'!$A$14:$A$29,'Bordereaux Délivrance 2'!K$14:K$29),"")</f>
        <v/>
      </c>
      <c r="N20" s="141"/>
    </row>
    <row r="21" spans="1:14">
      <c r="A21">
        <f t="shared" si="0"/>
        <v>1</v>
      </c>
      <c r="B21">
        <f>IF(ISNUMBER('Bordereaux Délivrance 2'!B21),('Bordereaux Délivrance 2'!A21),99)</f>
        <v>99</v>
      </c>
      <c r="C21" s="32" t="str">
        <f>IF(L8&lt;8,"",VLOOKUP(8,$A$14:$B$29,2,FALSE))</f>
        <v/>
      </c>
      <c r="D21" s="132" t="str">
        <f>IF(ISNUMBER($C21),LOOKUP($C21,'Bordereaux Délivrance 2'!$A$14:$A$29,'Bordereaux Délivrance 2'!B$14:B$29),"")</f>
        <v/>
      </c>
      <c r="E21" s="44" t="str">
        <f>IF(ISNUMBER($C21),LOOKUP($C21,'Bordereaux Délivrance 2'!$A$14:$A$29,'Bordereaux Délivrance 2'!C$14:C$29),"")</f>
        <v/>
      </c>
      <c r="F21" s="45" t="str">
        <f>IF(ISNUMBER($C21),LOOKUP($C21,'Bordereaux Délivrance 2'!$A$14:$A$29,'Bordereaux Délivrance 2'!D$14:D$29),"")</f>
        <v/>
      </c>
      <c r="G21" s="128" t="str">
        <f>IF(ISNUMBER($C21),LOOKUP($C21,'Bordereaux Délivrance 2'!$A$14:$A$29,'Bordereaux Délivrance 2'!E$14:E$29),"")</f>
        <v/>
      </c>
      <c r="H21" s="123" t="str">
        <f>IF(ISNUMBER($C21),LOOKUP($C21,'Bordereaux Délivrance 2'!$A$14:$A$29,'Bordereaux Délivrance 2'!F$14:F$29),"")</f>
        <v/>
      </c>
      <c r="I21" s="157" t="str">
        <f>IF(ISNUMBER($C21),LOOKUP($C21,'Bordereaux Délivrance 2'!$A$14:$A$29,'Bordereaux Délivrance 2'!G$14:G$29),"")</f>
        <v/>
      </c>
      <c r="J21" s="158" t="str">
        <f>IF(ISNUMBER($C21),LOOKUP($C21,'Bordereaux Délivrance 2'!$A$14:$A$29,'Bordereaux Délivrance 2'!H$14:H$29),"")</f>
        <v/>
      </c>
      <c r="K21" s="130" t="str">
        <f>IF(ISNUMBER($C21),LOOKUP($C21,'Bordereaux Délivrance 2'!$A$14:$A$29,'Bordereaux Délivrance 2'!I$14:I$29),"")</f>
        <v/>
      </c>
      <c r="L21" s="130" t="str">
        <f>IF(ISNUMBER($C21),LOOKUP($C21,'Bordereaux Délivrance 2'!$A$14:$A$29,'Bordereaux Délivrance 2'!J$14:J$29),"")</f>
        <v/>
      </c>
      <c r="M21" s="131" t="str">
        <f>IF(ISNUMBER($C21),LOOKUP($C21,'Bordereaux Délivrance 2'!$A$14:$A$29,'Bordereaux Délivrance 2'!K$14:K$29),"")</f>
        <v/>
      </c>
      <c r="N21" s="141"/>
    </row>
    <row r="22" spans="1:14">
      <c r="A22">
        <f t="shared" si="0"/>
        <v>1</v>
      </c>
      <c r="B22">
        <f>IF(ISNUMBER('Bordereaux Délivrance 2'!B22),('Bordereaux Délivrance 2'!A22),99)</f>
        <v>99</v>
      </c>
      <c r="C22" s="32" t="str">
        <f>IF(L8&lt;9,"",VLOOKUP(9,$A$14:$B$29,2,FALSE))</f>
        <v/>
      </c>
      <c r="D22" s="127" t="str">
        <f>IF(ISNUMBER($C22),LOOKUP($C22,'Bordereaux Délivrance 2'!$A$14:$A$29,'Bordereaux Délivrance 2'!B$14:B$29),"")</f>
        <v/>
      </c>
      <c r="E22" s="44" t="str">
        <f>IF(ISNUMBER($C22),LOOKUP($C22,'Bordereaux Délivrance 2'!$A$14:$A$29,'Bordereaux Délivrance 2'!C$14:C$29),"")</f>
        <v/>
      </c>
      <c r="F22" s="45" t="str">
        <f>IF(ISNUMBER($C22),LOOKUP($C22,'Bordereaux Délivrance 2'!$A$14:$A$29,'Bordereaux Délivrance 2'!D$14:D$29),"")</f>
        <v/>
      </c>
      <c r="G22" s="128" t="str">
        <f>IF(ISNUMBER($C22),LOOKUP($C22,'Bordereaux Délivrance 2'!$A$14:$A$29,'Bordereaux Délivrance 2'!E$14:E$29),"")</f>
        <v/>
      </c>
      <c r="H22" s="123" t="str">
        <f>IF(ISNUMBER($C22),LOOKUP($C22,'Bordereaux Délivrance 2'!$A$14:$A$29,'Bordereaux Délivrance 2'!F$14:F$29),"")</f>
        <v/>
      </c>
      <c r="I22" s="157" t="str">
        <f>IF(ISNUMBER($C22),LOOKUP($C22,'Bordereaux Délivrance 2'!$A$14:$A$29,'Bordereaux Délivrance 2'!G$14:G$29),"")</f>
        <v/>
      </c>
      <c r="J22" s="158" t="str">
        <f>IF(ISNUMBER($C22),LOOKUP($C22,'Bordereaux Délivrance 2'!$A$14:$A$29,'Bordereaux Délivrance 2'!H$14:H$29),"")</f>
        <v/>
      </c>
      <c r="K22" s="130" t="str">
        <f>IF(ISNUMBER($C22),LOOKUP($C22,'Bordereaux Délivrance 2'!$A$14:$A$29,'Bordereaux Délivrance 2'!I$14:I$29),"")</f>
        <v/>
      </c>
      <c r="L22" s="130" t="str">
        <f>IF(ISNUMBER($C22),LOOKUP($C22,'Bordereaux Délivrance 2'!$A$14:$A$29,'Bordereaux Délivrance 2'!J$14:J$29),"")</f>
        <v/>
      </c>
      <c r="M22" s="131" t="str">
        <f>IF(ISNUMBER($C22),LOOKUP($C22,'Bordereaux Délivrance 2'!$A$14:$A$29,'Bordereaux Délivrance 2'!K$14:K$29),"")</f>
        <v/>
      </c>
      <c r="N22" s="141"/>
    </row>
    <row r="23" spans="1:14">
      <c r="A23">
        <f t="shared" si="0"/>
        <v>1</v>
      </c>
      <c r="B23">
        <f>IF(ISNUMBER('Bordereaux Délivrance 2'!B23),('Bordereaux Délivrance 2'!A23),99)</f>
        <v>99</v>
      </c>
      <c r="C23" s="32" t="str">
        <f>IF(L8&lt;10,"",VLOOKUP(10,$A$14:$B$29,2,FALSE))</f>
        <v/>
      </c>
      <c r="D23" s="132" t="str">
        <f>IF(ISNUMBER($C23),LOOKUP($C23,'Bordereaux Délivrance 2'!$A$14:$A$29,'Bordereaux Délivrance 2'!B$14:B$29),"")</f>
        <v/>
      </c>
      <c r="E23" s="44" t="str">
        <f>IF(ISNUMBER($C23),LOOKUP($C23,'Bordereaux Délivrance 2'!$A$14:$A$29,'Bordereaux Délivrance 2'!C$14:C$29),"")</f>
        <v/>
      </c>
      <c r="F23" s="45" t="str">
        <f>IF(ISNUMBER($C23),LOOKUP($C23,'Bordereaux Délivrance 2'!$A$14:$A$29,'Bordereaux Délivrance 2'!D$14:D$29),"")</f>
        <v/>
      </c>
      <c r="G23" s="128" t="str">
        <f>IF(ISNUMBER($C23),LOOKUP($C23,'Bordereaux Délivrance 2'!$A$14:$A$29,'Bordereaux Délivrance 2'!E$14:E$29),"")</f>
        <v/>
      </c>
      <c r="H23" s="123" t="str">
        <f>IF(ISNUMBER($C23),LOOKUP($C23,'Bordereaux Délivrance 2'!$A$14:$A$29,'Bordereaux Délivrance 2'!F$14:F$29),"")</f>
        <v/>
      </c>
      <c r="I23" s="157" t="str">
        <f>IF(ISNUMBER($C23),LOOKUP($C23,'Bordereaux Délivrance 2'!$A$14:$A$29,'Bordereaux Délivrance 2'!G$14:G$29),"")</f>
        <v/>
      </c>
      <c r="J23" s="158" t="str">
        <f>IF(ISNUMBER($C23),LOOKUP($C23,'Bordereaux Délivrance 2'!$A$14:$A$29,'Bordereaux Délivrance 2'!H$14:H$29),"")</f>
        <v/>
      </c>
      <c r="K23" s="130" t="str">
        <f>IF(ISNUMBER($C23),LOOKUP($C23,'Bordereaux Délivrance 2'!$A$14:$A$29,'Bordereaux Délivrance 2'!I$14:I$29),"")</f>
        <v/>
      </c>
      <c r="L23" s="130" t="str">
        <f>IF(ISNUMBER($C23),LOOKUP($C23,'Bordereaux Délivrance 2'!$A$14:$A$29,'Bordereaux Délivrance 2'!J$14:J$29),"")</f>
        <v/>
      </c>
      <c r="M23" s="131" t="str">
        <f>IF(ISNUMBER($C23),LOOKUP($C23,'Bordereaux Délivrance 2'!$A$14:$A$29,'Bordereaux Délivrance 2'!K$14:K$29),"")</f>
        <v/>
      </c>
      <c r="N23" s="141"/>
    </row>
    <row r="24" spans="1:14">
      <c r="A24">
        <f t="shared" si="0"/>
        <v>1</v>
      </c>
      <c r="B24">
        <f>IF(ISNUMBER('Bordereaux Délivrance 2'!B24),('Bordereaux Délivrance 2'!A24),99)</f>
        <v>99</v>
      </c>
      <c r="C24" s="32" t="str">
        <f>IF(L8&lt;11,"",VLOOKUP(11,$A$14:$B$29,2,FALSE))</f>
        <v/>
      </c>
      <c r="D24" s="133" t="str">
        <f>IF(ISNUMBER($C24),LOOKUP($C24,'Bordereaux Délivrance 2'!$A$14:$A$29,'Bordereaux Délivrance 2'!B$14:B$29),"")</f>
        <v/>
      </c>
      <c r="E24" s="44" t="str">
        <f>IF(ISNUMBER($C24),LOOKUP($C24,'Bordereaux Délivrance 2'!$A$14:$A$29,'Bordereaux Délivrance 2'!C$14:C$29),"")</f>
        <v/>
      </c>
      <c r="F24" s="45" t="str">
        <f>IF(ISNUMBER($C24),LOOKUP($C24,'Bordereaux Délivrance 2'!$A$14:$A$29,'Bordereaux Délivrance 2'!D$14:D$29),"")</f>
        <v/>
      </c>
      <c r="G24" s="128" t="str">
        <f>IF(ISNUMBER($C24),LOOKUP($C24,'Bordereaux Délivrance 2'!$A$14:$A$29,'Bordereaux Délivrance 2'!E$14:E$29),"")</f>
        <v/>
      </c>
      <c r="H24" s="123" t="str">
        <f>IF(ISNUMBER($C24),LOOKUP($C24,'Bordereaux Délivrance 2'!$A$14:$A$29,'Bordereaux Délivrance 2'!F$14:F$29),"")</f>
        <v/>
      </c>
      <c r="I24" s="157" t="str">
        <f>IF(ISNUMBER($C24),LOOKUP($C24,'Bordereaux Délivrance 2'!$A$14:$A$29,'Bordereaux Délivrance 2'!G$14:G$29),"")</f>
        <v/>
      </c>
      <c r="J24" s="158" t="str">
        <f>IF(ISNUMBER($C24),LOOKUP($C24,'Bordereaux Délivrance 2'!$A$14:$A$29,'Bordereaux Délivrance 2'!H$14:H$29),"")</f>
        <v/>
      </c>
      <c r="K24" s="130" t="str">
        <f>IF(ISNUMBER($C24),LOOKUP($C24,'Bordereaux Délivrance 2'!$A$14:$A$29,'Bordereaux Délivrance 2'!I$14:I$29),"")</f>
        <v/>
      </c>
      <c r="L24" s="130" t="str">
        <f>IF(ISNUMBER($C24),LOOKUP($C24,'Bordereaux Délivrance 2'!$A$14:$A$29,'Bordereaux Délivrance 2'!J$14:J$29),"")</f>
        <v/>
      </c>
      <c r="M24" s="131" t="str">
        <f>IF(ISNUMBER($C24),LOOKUP($C24,'Bordereaux Délivrance 2'!$A$14:$A$29,'Bordereaux Délivrance 2'!K$14:K$29),"")</f>
        <v/>
      </c>
      <c r="N24" s="141"/>
    </row>
    <row r="25" spans="1:14">
      <c r="A25">
        <f t="shared" si="0"/>
        <v>1</v>
      </c>
      <c r="B25">
        <f>IF(ISNUMBER('Bordereaux Délivrance 2'!B25),('Bordereaux Délivrance 2'!A25),99)</f>
        <v>99</v>
      </c>
      <c r="C25" s="32" t="str">
        <f>IF(L8&lt;12,"",VLOOKUP(12,$A$14:$B$29,2,FALSE))</f>
        <v/>
      </c>
      <c r="D25" s="132" t="str">
        <f>IF(ISNUMBER($C25),LOOKUP($C25,'Bordereaux Délivrance 2'!$A$14:$A$29,'Bordereaux Délivrance 2'!B$14:B$29),"")</f>
        <v/>
      </c>
      <c r="E25" s="44" t="str">
        <f>IF(ISNUMBER($C25),LOOKUP($C25,'Bordereaux Délivrance 2'!$A$14:$A$29,'Bordereaux Délivrance 2'!C$14:C$29),"")</f>
        <v/>
      </c>
      <c r="F25" s="45" t="str">
        <f>IF(ISNUMBER($C25),LOOKUP($C25,'Bordereaux Délivrance 2'!$A$14:$A$29,'Bordereaux Délivrance 2'!D$14:D$29),"")</f>
        <v/>
      </c>
      <c r="G25" s="128" t="str">
        <f>IF(ISNUMBER($C25),LOOKUP($C25,'Bordereaux Délivrance 2'!$A$14:$A$29,'Bordereaux Délivrance 2'!E$14:E$29),"")</f>
        <v/>
      </c>
      <c r="H25" s="123" t="str">
        <f>IF(ISNUMBER($C25),LOOKUP($C25,'Bordereaux Délivrance 2'!$A$14:$A$29,'Bordereaux Délivrance 2'!F$14:F$29),"")</f>
        <v/>
      </c>
      <c r="I25" s="157" t="str">
        <f>IF(ISNUMBER($C25),LOOKUP($C25,'Bordereaux Délivrance 2'!$A$14:$A$29,'Bordereaux Délivrance 2'!G$14:G$29),"")</f>
        <v/>
      </c>
      <c r="J25" s="158" t="str">
        <f>IF(ISNUMBER($C25),LOOKUP($C25,'Bordereaux Délivrance 2'!$A$14:$A$29,'Bordereaux Délivrance 2'!H$14:H$29),"")</f>
        <v/>
      </c>
      <c r="K25" s="130" t="str">
        <f>IF(ISNUMBER($C25),LOOKUP($C25,'Bordereaux Délivrance 2'!$A$14:$A$29,'Bordereaux Délivrance 2'!I$14:I$29),"")</f>
        <v/>
      </c>
      <c r="L25" s="130" t="str">
        <f>IF(ISNUMBER($C25),LOOKUP($C25,'Bordereaux Délivrance 2'!$A$14:$A$29,'Bordereaux Délivrance 2'!J$14:J$29),"")</f>
        <v/>
      </c>
      <c r="M25" s="131" t="str">
        <f>IF(ISNUMBER($C25),LOOKUP($C25,'Bordereaux Délivrance 2'!$A$14:$A$29,'Bordereaux Délivrance 2'!K$14:K$29),"")</f>
        <v/>
      </c>
      <c r="N25" s="141"/>
    </row>
    <row r="26" spans="1:14">
      <c r="A26">
        <f t="shared" si="0"/>
        <v>1</v>
      </c>
      <c r="B26">
        <f>IF(ISNUMBER('Bordereaux Délivrance 2'!B26),('Bordereaux Délivrance 2'!A26),99)</f>
        <v>99</v>
      </c>
      <c r="C26" s="32" t="str">
        <f>IF(L8&lt;13,"",VLOOKUP(13,$A$14:$B$29,2,FALSE))</f>
        <v/>
      </c>
      <c r="D26" s="127" t="str">
        <f>IF(ISNUMBER($C26),LOOKUP($C26,'Bordereaux Délivrance 2'!$A$14:$A$29,'Bordereaux Délivrance 2'!B$14:B$29),"")</f>
        <v/>
      </c>
      <c r="E26" s="44" t="str">
        <f>IF(ISNUMBER($C26),LOOKUP($C26,'Bordereaux Délivrance 2'!$A$14:$A$29,'Bordereaux Délivrance 2'!C$14:C$29),"")</f>
        <v/>
      </c>
      <c r="F26" s="45" t="str">
        <f>IF(ISNUMBER($C26),LOOKUP($C26,'Bordereaux Délivrance 2'!$A$14:$A$29,'Bordereaux Délivrance 2'!D$14:D$29),"")</f>
        <v/>
      </c>
      <c r="G26" s="128" t="str">
        <f>IF(ISNUMBER($C26),LOOKUP($C26,'Bordereaux Délivrance 2'!$A$14:$A$29,'Bordereaux Délivrance 2'!E$14:E$29),"")</f>
        <v/>
      </c>
      <c r="H26" s="123" t="str">
        <f>IF(ISNUMBER($C26),LOOKUP($C26,'Bordereaux Délivrance 2'!$A$14:$A$29,'Bordereaux Délivrance 2'!F$14:F$29),"")</f>
        <v/>
      </c>
      <c r="I26" s="157" t="str">
        <f>IF(ISNUMBER($C26),LOOKUP($C26,'Bordereaux Délivrance 2'!$A$14:$A$29,'Bordereaux Délivrance 2'!G$14:G$29),"")</f>
        <v/>
      </c>
      <c r="J26" s="158" t="str">
        <f>IF(ISNUMBER($C26),LOOKUP($C26,'Bordereaux Délivrance 2'!$A$14:$A$29,'Bordereaux Délivrance 2'!H$14:H$29),"")</f>
        <v/>
      </c>
      <c r="K26" s="130" t="str">
        <f>IF(ISNUMBER($C26),LOOKUP($C26,'Bordereaux Délivrance 2'!$A$14:$A$29,'Bordereaux Délivrance 2'!I$14:I$29),"")</f>
        <v/>
      </c>
      <c r="L26" s="130" t="str">
        <f>IF(ISNUMBER($C26),LOOKUP($C26,'Bordereaux Délivrance 2'!$A$14:$A$29,'Bordereaux Délivrance 2'!J$14:J$29),"")</f>
        <v/>
      </c>
      <c r="M26" s="131" t="str">
        <f>IF(ISNUMBER($C26),LOOKUP($C26,'Bordereaux Délivrance 2'!$A$14:$A$29,'Bordereaux Délivrance 2'!K$14:K$29),"")</f>
        <v/>
      </c>
      <c r="N26" s="141"/>
    </row>
    <row r="27" spans="1:14">
      <c r="A27">
        <f t="shared" si="0"/>
        <v>1</v>
      </c>
      <c r="B27">
        <f>IF(ISNUMBER('Bordereaux Délivrance 2'!B27),('Bordereaux Délivrance 2'!A27),99)</f>
        <v>99</v>
      </c>
      <c r="C27" s="32" t="str">
        <f>IF(L8&lt;14,"",VLOOKUP(14,$A$14:$B$29,2,FALSE))</f>
        <v/>
      </c>
      <c r="D27" s="132" t="str">
        <f>IF(ISNUMBER($C27),LOOKUP($C27,'Bordereaux Délivrance 2'!$A$14:$A$29,'Bordereaux Délivrance 2'!B$14:B$29),"")</f>
        <v/>
      </c>
      <c r="E27" s="44" t="str">
        <f>IF(ISNUMBER($C27),LOOKUP($C27,'Bordereaux Délivrance 2'!$A$14:$A$29,'Bordereaux Délivrance 2'!C$14:C$29),"")</f>
        <v/>
      </c>
      <c r="F27" s="45" t="str">
        <f>IF(ISNUMBER($C27),LOOKUP($C27,'Bordereaux Délivrance 2'!$A$14:$A$29,'Bordereaux Délivrance 2'!D$14:D$29),"")</f>
        <v/>
      </c>
      <c r="G27" s="128" t="str">
        <f>IF(ISNUMBER($C27),LOOKUP($C27,'Bordereaux Délivrance 2'!$A$14:$A$29,'Bordereaux Délivrance 2'!E$14:E$29),"")</f>
        <v/>
      </c>
      <c r="H27" s="124" t="str">
        <f>IF(ISNUMBER($C27),LOOKUP($C27,'Bordereaux Délivrance 2'!$A$14:$A$29,'Bordereaux Délivrance 2'!F$14:F$29),"")</f>
        <v/>
      </c>
      <c r="I27" s="157" t="str">
        <f>IF(ISNUMBER($C27),LOOKUP($C27,'Bordereaux Délivrance 2'!$A$14:$A$29,'Bordereaux Délivrance 2'!G$14:G$29),"")</f>
        <v/>
      </c>
      <c r="J27" s="158" t="str">
        <f>IF(ISNUMBER($C27),LOOKUP($C27,'Bordereaux Délivrance 2'!$A$14:$A$29,'Bordereaux Délivrance 2'!H$14:H$29),"")</f>
        <v/>
      </c>
      <c r="K27" s="130" t="str">
        <f>IF(ISNUMBER($C27),LOOKUP($C27,'Bordereaux Délivrance 2'!$A$14:$A$29,'Bordereaux Délivrance 2'!I$14:I$29),"")</f>
        <v/>
      </c>
      <c r="L27" s="130" t="str">
        <f>IF(ISNUMBER($C27),LOOKUP($C27,'Bordereaux Délivrance 2'!$A$14:$A$29,'Bordereaux Délivrance 2'!J$14:J$29),"")</f>
        <v/>
      </c>
      <c r="M27" s="131" t="str">
        <f>IF(ISNUMBER($C27),LOOKUP($C27,'Bordereaux Délivrance 2'!$A$14:$A$29,'Bordereaux Délivrance 2'!K$14:K$29),"")</f>
        <v/>
      </c>
      <c r="N27" s="141"/>
    </row>
    <row r="28" spans="1:14">
      <c r="A28">
        <f t="shared" si="0"/>
        <v>1</v>
      </c>
      <c r="B28">
        <f>IF(ISNUMBER('Bordereaux Délivrance 2'!B28),('Bordereaux Délivrance 2'!A28),99)</f>
        <v>99</v>
      </c>
      <c r="C28" s="32" t="str">
        <f>IF(L8&lt;15,"",VLOOKUP(15,$A$14:$B$29,2,FALSE))</f>
        <v/>
      </c>
      <c r="D28" s="134" t="str">
        <f>IF(ISNUMBER($C28),LOOKUP($C28,'Bordereaux Délivrance 2'!$A$14:$A$29,'Bordereaux Délivrance 2'!B$14:B$29),"")</f>
        <v/>
      </c>
      <c r="E28" s="44" t="str">
        <f>IF(ISNUMBER($C28),LOOKUP($C28,'Bordereaux Délivrance 2'!$A$14:$A$29,'Bordereaux Délivrance 2'!C$14:C$29),"")</f>
        <v/>
      </c>
      <c r="F28" s="45" t="str">
        <f>IF(ISNUMBER($C28),LOOKUP($C28,'Bordereaux Délivrance 2'!$A$14:$A$29,'Bordereaux Délivrance 2'!D$14:D$29),"")</f>
        <v/>
      </c>
      <c r="G28" s="128" t="str">
        <f>IF(ISNUMBER($C28),LOOKUP($C28,'Bordereaux Délivrance 2'!$A$14:$A$29,'Bordereaux Délivrance 2'!E$14:E$29),"")</f>
        <v/>
      </c>
      <c r="H28" s="125" t="str">
        <f>IF(ISNUMBER($C28),LOOKUP($C28,'Bordereaux Délivrance 2'!$A$14:$A$29,'Bordereaux Délivrance 2'!F$14:F$29),"")</f>
        <v/>
      </c>
      <c r="I28" s="157" t="str">
        <f>IF(ISNUMBER($C28),LOOKUP($C28,'Bordereaux Délivrance 2'!$A$14:$A$29,'Bordereaux Délivrance 2'!G$14:G$29),"")</f>
        <v/>
      </c>
      <c r="J28" s="158" t="str">
        <f>IF(ISNUMBER($C28),LOOKUP($C28,'Bordereaux Délivrance 2'!$A$14:$A$29,'Bordereaux Délivrance 2'!H$14:H$29),"")</f>
        <v/>
      </c>
      <c r="K28" s="135" t="str">
        <f>IF(ISNUMBER($C28),LOOKUP($C28,'Bordereaux Délivrance 2'!$A$14:$A$29,'Bordereaux Délivrance 2'!I$14:I$29),"")</f>
        <v/>
      </c>
      <c r="L28" s="135" t="str">
        <f>IF(ISNUMBER($C28),LOOKUP($C28,'Bordereaux Délivrance 2'!$A$14:$A$29,'Bordereaux Délivrance 2'!J$14:J$29),"")</f>
        <v/>
      </c>
      <c r="M28" s="136" t="str">
        <f>IF(ISNUMBER($C28),LOOKUP($C28,'Bordereaux Délivrance 2'!$A$14:$A$29,'Bordereaux Délivrance 2'!K$14:K$29),"")</f>
        <v/>
      </c>
      <c r="N28" s="141"/>
    </row>
    <row r="29" spans="1:14" ht="13.5" thickBot="1">
      <c r="A29">
        <f t="shared" si="0"/>
        <v>1</v>
      </c>
      <c r="B29">
        <f>IF(ISNUMBER('Bordereaux Délivrance 2'!B29),('Bordereaux Délivrance 2'!A29),99)</f>
        <v>99</v>
      </c>
      <c r="C29" s="32" t="str">
        <f>IF(L8&lt;16,"",VLOOKUP(16,$A$14:$B$29,2,FALSE))</f>
        <v/>
      </c>
      <c r="D29" s="137" t="str">
        <f>IF(ISNUMBER($C29),LOOKUP($C29,'Bordereaux Délivrance 2'!$A$14:$A$29,'Bordereaux Délivrance 2'!B$14:B$29),"")</f>
        <v/>
      </c>
      <c r="E29" s="46" t="str">
        <f>IF(ISNUMBER($C29),LOOKUP($C29,'Bordereaux Délivrance 2'!$A$14:$A$29,'Bordereaux Délivrance 2'!C$14:C$29),"")</f>
        <v/>
      </c>
      <c r="F29" s="47" t="str">
        <f>IF(ISNUMBER($C29),LOOKUP($C29,'Bordereaux Délivrance 2'!$A$14:$A$29,'Bordereaux Délivrance 2'!D$14:D$29),"")</f>
        <v/>
      </c>
      <c r="G29" s="138" t="str">
        <f>IF(ISNUMBER($C29),LOOKUP($C29,'Bordereaux Délivrance 2'!$A$14:$A$29,'Bordereaux Délivrance 2'!E$14:E$29),"")</f>
        <v/>
      </c>
      <c r="H29" s="126" t="str">
        <f>IF(ISNUMBER($C29),LOOKUP($C29,'Bordereaux Délivrance 2'!$A$14:$A$29,'Bordereaux Délivrance 2'!F$14:F$29),"")</f>
        <v/>
      </c>
      <c r="I29" s="178" t="str">
        <f>IF(ISNUMBER($C29),LOOKUP($C29,'Bordereaux Délivrance 2'!$A$14:$A$29,'Bordereaux Délivrance 2'!G$14:G$29),"")</f>
        <v/>
      </c>
      <c r="J29" s="179" t="str">
        <f>IF(ISNUMBER($C29),LOOKUP($C29,'Bordereaux Délivrance 2'!$A$14:$A$29,'Bordereaux Délivrance 2'!H$14:H$29),"")</f>
        <v/>
      </c>
      <c r="K29" s="139" t="str">
        <f>IF(ISNUMBER($C29),LOOKUP($C29,'Bordereaux Délivrance 2'!$A$14:$A$29,'Bordereaux Délivrance 2'!I$14:I$29),"")</f>
        <v/>
      </c>
      <c r="L29" s="139" t="str">
        <f>IF(ISNUMBER($C29),LOOKUP($C29,'Bordereaux Délivrance 2'!$A$14:$A$29,'Bordereaux Délivrance 2'!J$14:J$29),"")</f>
        <v/>
      </c>
      <c r="M29" s="140" t="str">
        <f>IF(ISNUMBER($C29),LOOKUP($C29,'Bordereaux Délivrance 2'!$A$14:$A$29,'Bordereaux Délivrance 2'!K$14:K$29),"")</f>
        <v/>
      </c>
      <c r="N29" s="141"/>
    </row>
    <row r="30" spans="1:14" ht="11.1" customHeight="1">
      <c r="D30" s="24"/>
      <c r="E30" s="51"/>
      <c r="F30" s="51"/>
      <c r="G30" s="26"/>
      <c r="H30" s="27"/>
      <c r="I30" s="27"/>
      <c r="J30" s="27"/>
      <c r="K30" s="28"/>
      <c r="L30" s="25"/>
      <c r="M30" s="28"/>
      <c r="N30" s="29"/>
    </row>
    <row r="31" spans="1:14" ht="12.75" customHeight="1">
      <c r="D31" s="148" t="s">
        <v>36</v>
      </c>
      <c r="E31" s="148"/>
      <c r="F31" s="148"/>
      <c r="G31" s="148"/>
      <c r="H31" s="148"/>
      <c r="I31" s="148"/>
      <c r="J31" s="148"/>
      <c r="K31" s="148"/>
      <c r="L31" s="148"/>
      <c r="M31" s="148"/>
      <c r="N31" s="21"/>
    </row>
    <row r="32" spans="1:14" ht="12" customHeight="1">
      <c r="D32" s="148" t="s">
        <v>35</v>
      </c>
      <c r="E32" s="148"/>
      <c r="F32" s="148"/>
      <c r="G32" s="148"/>
      <c r="H32" s="148"/>
      <c r="I32" s="148"/>
      <c r="J32" s="148"/>
      <c r="K32" s="148"/>
      <c r="L32" s="148"/>
      <c r="M32" s="148"/>
      <c r="N32" s="21"/>
    </row>
    <row r="33" spans="3:14" ht="21" customHeight="1">
      <c r="D33" s="215" t="str">
        <f>"Jury"&amp;":"&amp;" "&amp;Jury!D22&amp;" - "&amp;Jury!D23&amp;" - "&amp;Jury!D24&amp;" - "&amp;Jury!D25&amp;" - "&amp;Jury!D26&amp;" - "&amp;Jury!D27&amp;" - "&amp;Jury!D28&amp;" - "&amp;Jury!D29&amp;" - "&amp;Jury!D30&amp;" - "&amp;Jury!D31&amp;" - "&amp;Jury!D32&amp;" - "&amp;Jury!D33&amp;" - "&amp;Jury!D34&amp;" - "&amp;Jury!D35&amp;" - "&amp;Jury!D36&amp;" - "&amp;Jury!D37</f>
        <v xml:space="preserve">Jury: xxxxx XXXXX, MFx -  -  -  -  -  -  -  -  -  -  -  -  -  -  - </v>
      </c>
      <c r="E33" s="215"/>
      <c r="F33" s="215"/>
      <c r="G33" s="215"/>
      <c r="H33" s="215"/>
      <c r="I33" s="215"/>
      <c r="J33" s="215"/>
      <c r="K33" s="215"/>
      <c r="L33" s="215"/>
      <c r="M33" s="215"/>
    </row>
    <row r="34" spans="3:14" ht="15" customHeight="1">
      <c r="D34" s="215"/>
      <c r="E34" s="215"/>
      <c r="F34" s="215"/>
      <c r="G34" s="215"/>
      <c r="H34" s="215"/>
      <c r="I34" s="215"/>
      <c r="J34" s="215"/>
      <c r="K34" s="215"/>
      <c r="L34" s="215"/>
      <c r="M34" s="215"/>
    </row>
    <row r="35" spans="3:14" ht="12.75" customHeight="1"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3:14">
      <c r="D36" s="215"/>
      <c r="E36" s="215"/>
      <c r="F36" s="215"/>
      <c r="G36" s="215"/>
      <c r="H36" s="215"/>
      <c r="I36" s="215"/>
      <c r="J36" s="215"/>
      <c r="K36" s="215"/>
      <c r="L36" s="215"/>
      <c r="M36" s="215"/>
    </row>
    <row r="37" spans="3:14">
      <c r="D37" s="20"/>
      <c r="E37" s="23"/>
      <c r="F37" s="23"/>
      <c r="G37" s="20"/>
      <c r="H37" s="20"/>
      <c r="I37" s="21"/>
      <c r="J37" s="21"/>
      <c r="K37" s="20"/>
      <c r="L37" s="22"/>
      <c r="M37" s="16"/>
    </row>
    <row r="38" spans="3:14" ht="12.75" customHeight="1">
      <c r="C38" s="142"/>
      <c r="D38" s="216" t="s">
        <v>82</v>
      </c>
      <c r="E38" s="216"/>
      <c r="F38" s="216"/>
      <c r="G38" s="216"/>
      <c r="H38" s="216" t="s">
        <v>83</v>
      </c>
      <c r="I38" s="216"/>
      <c r="J38" s="216"/>
      <c r="K38" s="216" t="s">
        <v>84</v>
      </c>
      <c r="L38" s="216"/>
      <c r="M38" s="216"/>
    </row>
    <row r="39" spans="3:14" ht="12" customHeight="1">
      <c r="C39" s="142"/>
      <c r="D39" s="214" t="s">
        <v>87</v>
      </c>
      <c r="E39" s="214"/>
      <c r="F39" s="214"/>
      <c r="G39" s="214"/>
      <c r="H39" s="214">
        <f>Jury!D23</f>
        <v>0</v>
      </c>
      <c r="I39" s="214"/>
      <c r="J39" s="214"/>
      <c r="K39" s="214" t="str">
        <f>Jury!D22</f>
        <v>xxxxx XXXXX, MFx</v>
      </c>
      <c r="L39" s="214"/>
      <c r="M39" s="214"/>
      <c r="N39" s="20"/>
    </row>
    <row r="40" spans="3:14" ht="12" customHeight="1">
      <c r="C40" s="142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0"/>
    </row>
    <row r="41" spans="3:14" ht="12" customHeight="1">
      <c r="C41" s="142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0"/>
    </row>
    <row r="42" spans="3:14">
      <c r="C42" s="142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9"/>
    </row>
  </sheetData>
  <mergeCells count="45">
    <mergeCell ref="C1:H5"/>
    <mergeCell ref="I2:M2"/>
    <mergeCell ref="I3:M3"/>
    <mergeCell ref="I4:M4"/>
    <mergeCell ref="C6:H6"/>
    <mergeCell ref="J6:K6"/>
    <mergeCell ref="E8:G8"/>
    <mergeCell ref="H8:H9"/>
    <mergeCell ref="I8:J9"/>
    <mergeCell ref="K8:K9"/>
    <mergeCell ref="L8:L9"/>
    <mergeCell ref="E9:G9"/>
    <mergeCell ref="I17:J17"/>
    <mergeCell ref="D10:G10"/>
    <mergeCell ref="D12:D13"/>
    <mergeCell ref="E12:F12"/>
    <mergeCell ref="H12:H13"/>
    <mergeCell ref="I12:J13"/>
    <mergeCell ref="L12:L13"/>
    <mergeCell ref="M12:M13"/>
    <mergeCell ref="I14:J14"/>
    <mergeCell ref="I15:J15"/>
    <mergeCell ref="I16:J16"/>
    <mergeCell ref="K12:K13"/>
    <mergeCell ref="I29:J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D39:G42"/>
    <mergeCell ref="H39:J42"/>
    <mergeCell ref="K39:M42"/>
    <mergeCell ref="D31:M31"/>
    <mergeCell ref="D32:M32"/>
    <mergeCell ref="D33:M36"/>
    <mergeCell ref="D38:G38"/>
    <mergeCell ref="H38:J38"/>
    <mergeCell ref="K38:M38"/>
  </mergeCells>
  <conditionalFormatting sqref="C14:C29">
    <cfRule type="expression" dxfId="0" priority="1" stopIfTrue="1">
      <formula>N14="recu"</formula>
    </cfRule>
  </conditionalFormatting>
  <hyperlinks>
    <hyperlink ref="K14" r:id="rId1" display="xxxxx@xxx.fr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Jury</vt:lpstr>
      <vt:lpstr>Bordereaux Délivrance 1</vt:lpstr>
      <vt:lpstr>Bordereau Notes n°1a</vt:lpstr>
      <vt:lpstr>Bordereau Notes n°1b</vt:lpstr>
      <vt:lpstr>Bordereau Reception n°1</vt:lpstr>
      <vt:lpstr>Bordereaux Délivrance 2</vt:lpstr>
      <vt:lpstr>Bordereau Notes n°2a</vt:lpstr>
      <vt:lpstr>Bordereau Notes n°2b</vt:lpstr>
      <vt:lpstr>Bordereau Reception N°2</vt:lpstr>
      <vt:lpstr>'Bordereau Notes n°1a'!Print_Area</vt:lpstr>
      <vt:lpstr>'Bordereau Notes n°1b'!Print_Area</vt:lpstr>
      <vt:lpstr>'Bordereau Notes n°2a'!Print_Area</vt:lpstr>
      <vt:lpstr>'Bordereau Notes n°2b'!Print_Area</vt:lpstr>
      <vt:lpstr>'Bordereaux Délivrance 1'!Print_Area</vt:lpstr>
      <vt:lpstr>'Bordereaux Délivrance 2'!Print_Area</vt:lpstr>
    </vt:vector>
  </TitlesOfParts>
  <Company>UCBL PRACTICE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Flory</dc:creator>
  <cp:lastModifiedBy>THEVENEAU Pascal</cp:lastModifiedBy>
  <cp:lastPrinted>2016-03-19T17:24:28Z</cp:lastPrinted>
  <dcterms:created xsi:type="dcterms:W3CDTF">2002-05-08T21:29:03Z</dcterms:created>
  <dcterms:modified xsi:type="dcterms:W3CDTF">2017-04-06T13:44:29Z</dcterms:modified>
</cp:coreProperties>
</file>