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heven\Dropbox\Documents AURA\Bordereaux de Notes\Bordereau 28MAI2019\"/>
    </mc:Choice>
  </mc:AlternateContent>
  <bookViews>
    <workbookView xWindow="0" yWindow="0" windowWidth="26295" windowHeight="11985" tabRatio="581" activeTab="2"/>
  </bookViews>
  <sheets>
    <sheet name="Jury" sheetId="10" r:id="rId1"/>
    <sheet name="Bordereaux Délivrance 1" sheetId="9" r:id="rId2"/>
    <sheet name="Bordereau Notes n°1" sheetId="7" r:id="rId3"/>
    <sheet name="Bordereau Notes n°2" sheetId="8" r:id="rId4"/>
    <sheet name="FFESSM Officiel" sheetId="12" r:id="rId5"/>
  </sheets>
  <definedNames>
    <definedName name="_xlnm.Print_Area" localSheetId="2">'Bordereau Notes n°1'!$A$1:$R$45</definedName>
    <definedName name="_xlnm.Print_Area" localSheetId="3">'Bordereau Notes n°2'!$A$1:$R$45</definedName>
    <definedName name="_xlnm.Print_Area" localSheetId="1">'Bordereaux Délivrance 1'!$A$1:$K$42</definedName>
  </definedNames>
  <calcPr calcId="152511"/>
</workbook>
</file>

<file path=xl/calcChain.xml><?xml version="1.0" encoding="utf-8"?>
<calcChain xmlns="http://schemas.openxmlformats.org/spreadsheetml/2006/main">
  <c r="O6" i="8" l="1"/>
  <c r="M6" i="8"/>
  <c r="K6" i="8"/>
  <c r="I6" i="8"/>
  <c r="E6" i="8"/>
  <c r="C6" i="8"/>
  <c r="K6" i="7"/>
  <c r="I6" i="7"/>
  <c r="G6" i="7"/>
  <c r="E6" i="7"/>
  <c r="H27" i="7"/>
  <c r="F27" i="7"/>
  <c r="R25" i="8"/>
  <c r="P25" i="8"/>
  <c r="N25" i="8"/>
  <c r="L25" i="8"/>
  <c r="J25" i="8"/>
  <c r="H25" i="8"/>
  <c r="F25" i="8"/>
  <c r="D25" i="8"/>
  <c r="D27" i="8" s="1"/>
  <c r="R25" i="7"/>
  <c r="R27" i="7" s="1"/>
  <c r="P25" i="7"/>
  <c r="N25" i="7"/>
  <c r="L25" i="7"/>
  <c r="J25" i="7"/>
  <c r="H25" i="7"/>
  <c r="F25" i="7"/>
  <c r="D25" i="7"/>
  <c r="Y33" i="12" l="1"/>
  <c r="X33" i="12"/>
  <c r="W33" i="12"/>
  <c r="V33" i="12"/>
  <c r="U33" i="12"/>
  <c r="T33" i="12"/>
  <c r="S33" i="12"/>
  <c r="R33" i="12"/>
  <c r="Q33" i="12"/>
  <c r="P33" i="12"/>
  <c r="O33" i="12"/>
  <c r="N33" i="12"/>
  <c r="L33" i="12"/>
  <c r="I33" i="12"/>
  <c r="G33" i="12"/>
  <c r="E33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L32" i="12"/>
  <c r="I32" i="12"/>
  <c r="G32" i="12"/>
  <c r="E32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L31" i="12"/>
  <c r="I31" i="12"/>
  <c r="G31" i="12"/>
  <c r="E31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L30" i="12"/>
  <c r="I30" i="12"/>
  <c r="G30" i="12"/>
  <c r="E30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L29" i="12"/>
  <c r="I29" i="12"/>
  <c r="G29" i="12"/>
  <c r="E29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L28" i="12"/>
  <c r="I28" i="12"/>
  <c r="G28" i="12"/>
  <c r="E28" i="12"/>
  <c r="Y27" i="12"/>
  <c r="X27" i="12"/>
  <c r="W27" i="12"/>
  <c r="V27" i="12"/>
  <c r="U27" i="12"/>
  <c r="T27" i="12"/>
  <c r="T26" i="12"/>
  <c r="S27" i="12"/>
  <c r="R27" i="12"/>
  <c r="Q27" i="12"/>
  <c r="P27" i="12"/>
  <c r="O27" i="12"/>
  <c r="N27" i="12"/>
  <c r="L27" i="12"/>
  <c r="I27" i="12"/>
  <c r="G27" i="12"/>
  <c r="E27" i="12"/>
  <c r="Y26" i="12"/>
  <c r="X26" i="12"/>
  <c r="W26" i="12"/>
  <c r="V26" i="12"/>
  <c r="U26" i="12"/>
  <c r="S26" i="12"/>
  <c r="R26" i="12"/>
  <c r="Q26" i="12"/>
  <c r="P26" i="12"/>
  <c r="O26" i="12"/>
  <c r="N26" i="12"/>
  <c r="L26" i="12"/>
  <c r="I26" i="12"/>
  <c r="G26" i="12"/>
  <c r="E26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L25" i="12"/>
  <c r="I25" i="12"/>
  <c r="G25" i="12"/>
  <c r="E25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L24" i="12"/>
  <c r="I24" i="12"/>
  <c r="G24" i="12"/>
  <c r="E24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L23" i="12"/>
  <c r="I23" i="12"/>
  <c r="G23" i="12"/>
  <c r="E23" i="12"/>
  <c r="Y22" i="12"/>
  <c r="X22" i="12"/>
  <c r="W22" i="12"/>
  <c r="V22" i="12"/>
  <c r="T22" i="12"/>
  <c r="U22" i="12"/>
  <c r="S22" i="12"/>
  <c r="R22" i="12"/>
  <c r="Q22" i="12"/>
  <c r="P22" i="12"/>
  <c r="O22" i="12"/>
  <c r="N22" i="12"/>
  <c r="L22" i="12"/>
  <c r="I22" i="12"/>
  <c r="G22" i="12"/>
  <c r="E22" i="12"/>
  <c r="Y21" i="12"/>
  <c r="X21" i="12"/>
  <c r="W21" i="12"/>
  <c r="V21" i="12"/>
  <c r="T21" i="12"/>
  <c r="U21" i="12"/>
  <c r="S21" i="12"/>
  <c r="R21" i="12"/>
  <c r="Q21" i="12"/>
  <c r="P21" i="12"/>
  <c r="O21" i="12"/>
  <c r="N21" i="12"/>
  <c r="L21" i="12"/>
  <c r="I21" i="12"/>
  <c r="G21" i="12"/>
  <c r="E21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L20" i="12"/>
  <c r="I20" i="12"/>
  <c r="G20" i="12"/>
  <c r="E20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L19" i="12"/>
  <c r="I19" i="12"/>
  <c r="G19" i="12"/>
  <c r="E19" i="12"/>
  <c r="Y18" i="12"/>
  <c r="X18" i="12"/>
  <c r="W18" i="12"/>
  <c r="V18" i="12"/>
  <c r="T18" i="12"/>
  <c r="U18" i="12"/>
  <c r="S18" i="12"/>
  <c r="R18" i="12"/>
  <c r="Q18" i="12"/>
  <c r="P18" i="12"/>
  <c r="O18" i="12"/>
  <c r="N18" i="12"/>
  <c r="L18" i="12"/>
  <c r="I18" i="12"/>
  <c r="G18" i="12"/>
  <c r="E18" i="12"/>
  <c r="AJ33" i="12"/>
  <c r="AJ32" i="12"/>
  <c r="AJ31" i="12"/>
  <c r="AJ30" i="12"/>
  <c r="AJ29" i="12"/>
  <c r="AJ28" i="12"/>
  <c r="AJ27" i="12"/>
  <c r="AJ26" i="12"/>
  <c r="AJ25" i="12"/>
  <c r="AJ24" i="12"/>
  <c r="AJ23" i="12"/>
  <c r="AJ22" i="12"/>
  <c r="AJ21" i="12"/>
  <c r="AJ20" i="12"/>
  <c r="AJ19" i="12"/>
  <c r="AJ18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R33" i="8" l="1"/>
  <c r="R32" i="8"/>
  <c r="R31" i="8"/>
  <c r="R30" i="8"/>
  <c r="R29" i="8"/>
  <c r="R24" i="8"/>
  <c r="R23" i="8"/>
  <c r="R22" i="8"/>
  <c r="R21" i="8"/>
  <c r="R17" i="8"/>
  <c r="R16" i="8"/>
  <c r="R15" i="8"/>
  <c r="R11" i="8"/>
  <c r="R10" i="8"/>
  <c r="R9" i="8"/>
  <c r="R12" i="8" s="1"/>
  <c r="R13" i="8" s="1"/>
  <c r="P33" i="8"/>
  <c r="P32" i="8"/>
  <c r="P31" i="8"/>
  <c r="P30" i="8"/>
  <c r="P29" i="8"/>
  <c r="P24" i="8"/>
  <c r="P23" i="8"/>
  <c r="P22" i="8"/>
  <c r="P21" i="8"/>
  <c r="P17" i="8"/>
  <c r="P16" i="8"/>
  <c r="P15" i="8"/>
  <c r="P18" i="8" s="1"/>
  <c r="P19" i="8" s="1"/>
  <c r="P11" i="8"/>
  <c r="P10" i="8"/>
  <c r="P9" i="8"/>
  <c r="N33" i="8"/>
  <c r="N32" i="8"/>
  <c r="N31" i="8"/>
  <c r="N30" i="8"/>
  <c r="N29" i="8"/>
  <c r="N24" i="8"/>
  <c r="N23" i="8"/>
  <c r="N22" i="8"/>
  <c r="N21" i="8"/>
  <c r="N17" i="8"/>
  <c r="N16" i="8"/>
  <c r="N15" i="8"/>
  <c r="N11" i="8"/>
  <c r="N10" i="8"/>
  <c r="N9" i="8"/>
  <c r="N12" i="8" s="1"/>
  <c r="N13" i="8" s="1"/>
  <c r="L33" i="8"/>
  <c r="L32" i="8"/>
  <c r="L31" i="8"/>
  <c r="L30" i="8"/>
  <c r="L29" i="8"/>
  <c r="L24" i="8"/>
  <c r="L23" i="8"/>
  <c r="L22" i="8"/>
  <c r="L21" i="8"/>
  <c r="L17" i="8"/>
  <c r="L16" i="8"/>
  <c r="L15" i="8"/>
  <c r="L11" i="8"/>
  <c r="L10" i="8"/>
  <c r="L9" i="8"/>
  <c r="J33" i="8"/>
  <c r="J32" i="8"/>
  <c r="J31" i="8"/>
  <c r="J30" i="8"/>
  <c r="J29" i="8"/>
  <c r="J24" i="8"/>
  <c r="J23" i="8"/>
  <c r="J22" i="8"/>
  <c r="J21" i="8"/>
  <c r="J17" i="8"/>
  <c r="J16" i="8"/>
  <c r="J15" i="8"/>
  <c r="J11" i="8"/>
  <c r="J10" i="8"/>
  <c r="J9" i="8"/>
  <c r="H33" i="8"/>
  <c r="H32" i="8"/>
  <c r="H31" i="8"/>
  <c r="H30" i="8"/>
  <c r="H29" i="8"/>
  <c r="H24" i="8"/>
  <c r="H23" i="8"/>
  <c r="H22" i="8"/>
  <c r="H21" i="8"/>
  <c r="H17" i="8"/>
  <c r="H16" i="8"/>
  <c r="H15" i="8"/>
  <c r="H11" i="8"/>
  <c r="H10" i="8"/>
  <c r="H9" i="8"/>
  <c r="F33" i="8"/>
  <c r="F32" i="8"/>
  <c r="F31" i="8"/>
  <c r="F30" i="8"/>
  <c r="F29" i="8"/>
  <c r="F34" i="8" s="1"/>
  <c r="F35" i="8" s="1"/>
  <c r="F24" i="8"/>
  <c r="F23" i="8"/>
  <c r="F22" i="8"/>
  <c r="F21" i="8"/>
  <c r="F17" i="8"/>
  <c r="F16" i="8"/>
  <c r="F15" i="8"/>
  <c r="F18" i="8" s="1"/>
  <c r="F19" i="8" s="1"/>
  <c r="F11" i="8"/>
  <c r="F10" i="8"/>
  <c r="F9" i="8"/>
  <c r="D33" i="8"/>
  <c r="D32" i="8"/>
  <c r="D31" i="8"/>
  <c r="D30" i="8"/>
  <c r="D29" i="8"/>
  <c r="D24" i="8"/>
  <c r="D23" i="8"/>
  <c r="D22" i="8"/>
  <c r="D21" i="8"/>
  <c r="D17" i="8"/>
  <c r="D16" i="8"/>
  <c r="D15" i="8"/>
  <c r="D11" i="8"/>
  <c r="D10" i="8"/>
  <c r="D9" i="8"/>
  <c r="R33" i="7"/>
  <c r="R32" i="7"/>
  <c r="R31" i="7"/>
  <c r="R30" i="7"/>
  <c r="R29" i="7"/>
  <c r="R24" i="7"/>
  <c r="R23" i="7"/>
  <c r="R22" i="7"/>
  <c r="R21" i="7"/>
  <c r="R17" i="7"/>
  <c r="R16" i="7"/>
  <c r="R15" i="7"/>
  <c r="R11" i="7"/>
  <c r="R10" i="7"/>
  <c r="R12" i="7" s="1"/>
  <c r="R13" i="7" s="1"/>
  <c r="Q6" i="7" s="1"/>
  <c r="R9" i="7"/>
  <c r="P33" i="7"/>
  <c r="P32" i="7"/>
  <c r="P31" i="7"/>
  <c r="P30" i="7"/>
  <c r="P29" i="7"/>
  <c r="P24" i="7"/>
  <c r="P23" i="7"/>
  <c r="P22" i="7"/>
  <c r="P21" i="7"/>
  <c r="P17" i="7"/>
  <c r="P16" i="7"/>
  <c r="P15" i="7"/>
  <c r="P11" i="7"/>
  <c r="P10" i="7"/>
  <c r="P9" i="7"/>
  <c r="N33" i="7"/>
  <c r="N32" i="7"/>
  <c r="N31" i="7"/>
  <c r="N30" i="7"/>
  <c r="N29" i="7"/>
  <c r="N24" i="7"/>
  <c r="N23" i="7"/>
  <c r="N22" i="7"/>
  <c r="N21" i="7"/>
  <c r="N26" i="7" s="1"/>
  <c r="N27" i="7" s="1"/>
  <c r="N17" i="7"/>
  <c r="N16" i="7"/>
  <c r="N15" i="7"/>
  <c r="N11" i="7"/>
  <c r="N10" i="7"/>
  <c r="N9" i="7"/>
  <c r="N12" i="7" s="1"/>
  <c r="N13" i="7" s="1"/>
  <c r="L33" i="7"/>
  <c r="L32" i="7"/>
  <c r="L31" i="7"/>
  <c r="L30" i="7"/>
  <c r="L29" i="7"/>
  <c r="L24" i="7"/>
  <c r="L23" i="7"/>
  <c r="L22" i="7"/>
  <c r="L21" i="7"/>
  <c r="L26" i="7" s="1"/>
  <c r="L27" i="7" s="1"/>
  <c r="L17" i="7"/>
  <c r="L16" i="7"/>
  <c r="L15" i="7"/>
  <c r="L18" i="7" s="1"/>
  <c r="L19" i="7" s="1"/>
  <c r="L11" i="7"/>
  <c r="L10" i="7"/>
  <c r="L9" i="7"/>
  <c r="J33" i="7"/>
  <c r="J32" i="7"/>
  <c r="J31" i="7"/>
  <c r="J30" i="7"/>
  <c r="J29" i="7"/>
  <c r="J24" i="7"/>
  <c r="J23" i="7"/>
  <c r="J22" i="7"/>
  <c r="J21" i="7"/>
  <c r="J17" i="7"/>
  <c r="J16" i="7"/>
  <c r="J15" i="7"/>
  <c r="J11" i="7"/>
  <c r="J10" i="7"/>
  <c r="J9" i="7"/>
  <c r="H33" i="7"/>
  <c r="H32" i="7"/>
  <c r="H31" i="7"/>
  <c r="H30" i="7"/>
  <c r="H29" i="7"/>
  <c r="H24" i="7"/>
  <c r="H23" i="7"/>
  <c r="H22" i="7"/>
  <c r="H21" i="7"/>
  <c r="H17" i="7"/>
  <c r="H16" i="7"/>
  <c r="H15" i="7"/>
  <c r="H11" i="7"/>
  <c r="H10" i="7"/>
  <c r="H9" i="7"/>
  <c r="F33" i="7"/>
  <c r="F32" i="7"/>
  <c r="F31" i="7"/>
  <c r="F30" i="7"/>
  <c r="F29" i="7"/>
  <c r="F24" i="7"/>
  <c r="F23" i="7"/>
  <c r="F22" i="7"/>
  <c r="F21" i="7"/>
  <c r="F17" i="7"/>
  <c r="F16" i="7"/>
  <c r="F15" i="7"/>
  <c r="F11" i="7"/>
  <c r="F10" i="7"/>
  <c r="F9" i="7"/>
  <c r="AF83" i="12"/>
  <c r="AD83" i="12"/>
  <c r="AB83" i="12"/>
  <c r="Z83" i="12"/>
  <c r="AH83" i="12" s="1"/>
  <c r="AI83" i="12" s="1"/>
  <c r="AF82" i="12"/>
  <c r="AD82" i="12"/>
  <c r="AB82" i="12"/>
  <c r="Z82" i="12"/>
  <c r="AH82" i="12" s="1"/>
  <c r="AI82" i="12" s="1"/>
  <c r="AF81" i="12"/>
  <c r="AD81" i="12"/>
  <c r="AB81" i="12"/>
  <c r="Z81" i="12"/>
  <c r="AH81" i="12" s="1"/>
  <c r="AI81" i="12" s="1"/>
  <c r="AF80" i="12"/>
  <c r="AD80" i="12"/>
  <c r="AB80" i="12"/>
  <c r="Z80" i="12"/>
  <c r="AH80" i="12" s="1"/>
  <c r="AI80" i="12" s="1"/>
  <c r="AF79" i="12"/>
  <c r="AD79" i="12"/>
  <c r="AB79" i="12"/>
  <c r="Z79" i="12"/>
  <c r="AH79" i="12" s="1"/>
  <c r="AI79" i="12" s="1"/>
  <c r="AF78" i="12"/>
  <c r="AD78" i="12"/>
  <c r="AB78" i="12"/>
  <c r="Z78" i="12"/>
  <c r="AH78" i="12" s="1"/>
  <c r="AI78" i="12" s="1"/>
  <c r="AF77" i="12"/>
  <c r="AD77" i="12"/>
  <c r="AB77" i="12"/>
  <c r="Z77" i="12"/>
  <c r="AH77" i="12" s="1"/>
  <c r="AI77" i="12" s="1"/>
  <c r="AF76" i="12"/>
  <c r="AD76" i="12"/>
  <c r="AB76" i="12"/>
  <c r="Z76" i="12"/>
  <c r="AH76" i="12" s="1"/>
  <c r="AI76" i="12" s="1"/>
  <c r="AF75" i="12"/>
  <c r="AD75" i="12"/>
  <c r="AB75" i="12"/>
  <c r="Z75" i="12"/>
  <c r="AH75" i="12" s="1"/>
  <c r="AI75" i="12" s="1"/>
  <c r="AF74" i="12"/>
  <c r="AD74" i="12"/>
  <c r="AB74" i="12"/>
  <c r="Z74" i="12"/>
  <c r="AH74" i="12" s="1"/>
  <c r="AI74" i="12" s="1"/>
  <c r="AF73" i="12"/>
  <c r="AD73" i="12"/>
  <c r="AB73" i="12"/>
  <c r="Z73" i="12"/>
  <c r="AH73" i="12" s="1"/>
  <c r="AI73" i="12" s="1"/>
  <c r="AF72" i="12"/>
  <c r="AD72" i="12"/>
  <c r="AB72" i="12"/>
  <c r="Z72" i="12"/>
  <c r="AH72" i="12" s="1"/>
  <c r="AI72" i="12" s="1"/>
  <c r="AF71" i="12"/>
  <c r="AD71" i="12"/>
  <c r="AB71" i="12"/>
  <c r="Z71" i="12"/>
  <c r="AH71" i="12" s="1"/>
  <c r="AI71" i="12" s="1"/>
  <c r="AF70" i="12"/>
  <c r="AD70" i="12"/>
  <c r="AB70" i="12"/>
  <c r="Z70" i="12"/>
  <c r="AH70" i="12" s="1"/>
  <c r="AI70" i="12" s="1"/>
  <c r="AF69" i="12"/>
  <c r="AD69" i="12"/>
  <c r="AB69" i="12"/>
  <c r="Z69" i="12"/>
  <c r="AH69" i="12" s="1"/>
  <c r="AI69" i="12" s="1"/>
  <c r="AH68" i="12"/>
  <c r="AI68" i="12" s="1"/>
  <c r="AF68" i="12"/>
  <c r="AD68" i="12"/>
  <c r="AB68" i="12"/>
  <c r="Z68" i="12"/>
  <c r="AF67" i="12"/>
  <c r="AD67" i="12"/>
  <c r="AB67" i="12"/>
  <c r="Z67" i="12"/>
  <c r="AH67" i="12" s="1"/>
  <c r="AI67" i="12" s="1"/>
  <c r="AF66" i="12"/>
  <c r="AD66" i="12"/>
  <c r="AB66" i="12"/>
  <c r="Z66" i="12"/>
  <c r="AH66" i="12" s="1"/>
  <c r="AI66" i="12" s="1"/>
  <c r="AF65" i="12"/>
  <c r="AD65" i="12"/>
  <c r="AB65" i="12"/>
  <c r="Z65" i="12"/>
  <c r="AH65" i="12" s="1"/>
  <c r="AI65" i="12" s="1"/>
  <c r="AF64" i="12"/>
  <c r="AD64" i="12"/>
  <c r="AB64" i="12"/>
  <c r="Z64" i="12"/>
  <c r="AH64" i="12" s="1"/>
  <c r="AI64" i="12" s="1"/>
  <c r="AF63" i="12"/>
  <c r="AD63" i="12"/>
  <c r="AB63" i="12"/>
  <c r="Z63" i="12"/>
  <c r="AH63" i="12" s="1"/>
  <c r="AI63" i="12" s="1"/>
  <c r="AF62" i="12"/>
  <c r="AD62" i="12"/>
  <c r="AB62" i="12"/>
  <c r="Z62" i="12"/>
  <c r="AH62" i="12" s="1"/>
  <c r="AI62" i="12" s="1"/>
  <c r="AF61" i="12"/>
  <c r="AD61" i="12"/>
  <c r="AB61" i="12"/>
  <c r="Z61" i="12"/>
  <c r="AH61" i="12" s="1"/>
  <c r="AI61" i="12" s="1"/>
  <c r="AF60" i="12"/>
  <c r="AD60" i="12"/>
  <c r="AB60" i="12"/>
  <c r="Z60" i="12"/>
  <c r="AH60" i="12" s="1"/>
  <c r="AI60" i="12" s="1"/>
  <c r="AF59" i="12"/>
  <c r="AD59" i="12"/>
  <c r="AB59" i="12"/>
  <c r="Z59" i="12"/>
  <c r="AH59" i="12" s="1"/>
  <c r="AI59" i="12" s="1"/>
  <c r="AF58" i="12"/>
  <c r="AD58" i="12"/>
  <c r="AB58" i="12"/>
  <c r="Z58" i="12"/>
  <c r="AH58" i="12" s="1"/>
  <c r="AI58" i="12" s="1"/>
  <c r="AF57" i="12"/>
  <c r="AD57" i="12"/>
  <c r="AB57" i="12"/>
  <c r="Z57" i="12"/>
  <c r="AH57" i="12" s="1"/>
  <c r="AI57" i="12" s="1"/>
  <c r="AF56" i="12"/>
  <c r="AD56" i="12"/>
  <c r="AB56" i="12"/>
  <c r="Z56" i="12"/>
  <c r="AH56" i="12" s="1"/>
  <c r="AI56" i="12" s="1"/>
  <c r="AF55" i="12"/>
  <c r="AD55" i="12"/>
  <c r="AB55" i="12"/>
  <c r="Z55" i="12"/>
  <c r="AH55" i="12" s="1"/>
  <c r="AI55" i="12" s="1"/>
  <c r="AF54" i="12"/>
  <c r="AD54" i="12"/>
  <c r="AB54" i="12"/>
  <c r="Z54" i="12"/>
  <c r="AH54" i="12" s="1"/>
  <c r="AI54" i="12" s="1"/>
  <c r="AF53" i="12"/>
  <c r="AD53" i="12"/>
  <c r="AB53" i="12"/>
  <c r="Z53" i="12"/>
  <c r="AH53" i="12" s="1"/>
  <c r="AI53" i="12" s="1"/>
  <c r="AF52" i="12"/>
  <c r="AD52" i="12"/>
  <c r="AB52" i="12"/>
  <c r="Z52" i="12"/>
  <c r="AH52" i="12" s="1"/>
  <c r="AI52" i="12" s="1"/>
  <c r="AF51" i="12"/>
  <c r="AD51" i="12"/>
  <c r="AB51" i="12"/>
  <c r="Z51" i="12"/>
  <c r="AH51" i="12" s="1"/>
  <c r="AI51" i="12" s="1"/>
  <c r="AF50" i="12"/>
  <c r="AD50" i="12"/>
  <c r="AB50" i="12"/>
  <c r="Z50" i="12"/>
  <c r="AH50" i="12" s="1"/>
  <c r="AI50" i="12" s="1"/>
  <c r="AF49" i="12"/>
  <c r="AD49" i="12"/>
  <c r="AB49" i="12"/>
  <c r="Z49" i="12"/>
  <c r="AH49" i="12" s="1"/>
  <c r="AI49" i="12" s="1"/>
  <c r="AF48" i="12"/>
  <c r="AD48" i="12"/>
  <c r="AB48" i="12"/>
  <c r="Z48" i="12"/>
  <c r="AH48" i="12" s="1"/>
  <c r="AI48" i="12" s="1"/>
  <c r="AF47" i="12"/>
  <c r="AD47" i="12"/>
  <c r="AB47" i="12"/>
  <c r="Z47" i="12"/>
  <c r="AH47" i="12" s="1"/>
  <c r="AI47" i="12" s="1"/>
  <c r="AF46" i="12"/>
  <c r="AD46" i="12"/>
  <c r="AB46" i="12"/>
  <c r="Z46" i="12"/>
  <c r="AH46" i="12" s="1"/>
  <c r="AI46" i="12" s="1"/>
  <c r="AF45" i="12"/>
  <c r="AD45" i="12"/>
  <c r="AB45" i="12"/>
  <c r="Z45" i="12"/>
  <c r="AH45" i="12" s="1"/>
  <c r="AI45" i="12" s="1"/>
  <c r="AF44" i="12"/>
  <c r="AD44" i="12"/>
  <c r="AB44" i="12"/>
  <c r="Z44" i="12"/>
  <c r="AH44" i="12" s="1"/>
  <c r="AI44" i="12" s="1"/>
  <c r="AF43" i="12"/>
  <c r="AD43" i="12"/>
  <c r="AB43" i="12"/>
  <c r="Z43" i="12"/>
  <c r="AH43" i="12" s="1"/>
  <c r="AI43" i="12" s="1"/>
  <c r="AF42" i="12"/>
  <c r="AD42" i="12"/>
  <c r="AB42" i="12"/>
  <c r="Z42" i="12"/>
  <c r="AH42" i="12" s="1"/>
  <c r="AI42" i="12" s="1"/>
  <c r="AF41" i="12"/>
  <c r="AD41" i="12"/>
  <c r="AB41" i="12"/>
  <c r="Z41" i="12"/>
  <c r="AH41" i="12" s="1"/>
  <c r="AI41" i="12" s="1"/>
  <c r="AF40" i="12"/>
  <c r="AD40" i="12"/>
  <c r="AB40" i="12"/>
  <c r="Z40" i="12"/>
  <c r="AH40" i="12" s="1"/>
  <c r="AI40" i="12" s="1"/>
  <c r="AF39" i="12"/>
  <c r="AD39" i="12"/>
  <c r="AB39" i="12"/>
  <c r="Z39" i="12"/>
  <c r="AH39" i="12" s="1"/>
  <c r="AI39" i="12" s="1"/>
  <c r="AF38" i="12"/>
  <c r="AD38" i="12"/>
  <c r="AB38" i="12"/>
  <c r="Z38" i="12"/>
  <c r="AH38" i="12" s="1"/>
  <c r="AI38" i="12" s="1"/>
  <c r="AF37" i="12"/>
  <c r="AD37" i="12"/>
  <c r="AB37" i="12"/>
  <c r="Z37" i="12"/>
  <c r="AH37" i="12" s="1"/>
  <c r="AI37" i="12" s="1"/>
  <c r="AF36" i="12"/>
  <c r="AD36" i="12"/>
  <c r="AB36" i="12"/>
  <c r="Z36" i="12"/>
  <c r="AH36" i="12" s="1"/>
  <c r="AI36" i="12" s="1"/>
  <c r="AF35" i="12"/>
  <c r="AD35" i="12"/>
  <c r="AB35" i="12"/>
  <c r="Z35" i="12"/>
  <c r="AH35" i="12" s="1"/>
  <c r="AI35" i="12" s="1"/>
  <c r="AF34" i="12"/>
  <c r="AD34" i="12"/>
  <c r="AB34" i="12"/>
  <c r="Z34" i="12"/>
  <c r="AH34" i="12" s="1"/>
  <c r="AI34" i="12" s="1"/>
  <c r="AF33" i="12"/>
  <c r="AD33" i="12"/>
  <c r="AB33" i="12"/>
  <c r="Z33" i="12"/>
  <c r="AF32" i="12"/>
  <c r="AD32" i="12"/>
  <c r="AB32" i="12"/>
  <c r="Z32" i="12"/>
  <c r="AF31" i="12"/>
  <c r="AD31" i="12"/>
  <c r="AB31" i="12"/>
  <c r="Z31" i="12"/>
  <c r="AF30" i="12"/>
  <c r="AD30" i="12"/>
  <c r="AB30" i="12"/>
  <c r="Z30" i="12"/>
  <c r="AF29" i="12"/>
  <c r="AD29" i="12"/>
  <c r="AB29" i="12"/>
  <c r="Z29" i="12"/>
  <c r="AF28" i="12"/>
  <c r="AD28" i="12"/>
  <c r="AB28" i="12"/>
  <c r="Z28" i="12"/>
  <c r="AF27" i="12"/>
  <c r="AD27" i="12"/>
  <c r="AB27" i="12"/>
  <c r="Z27" i="12"/>
  <c r="AF26" i="12"/>
  <c r="AD26" i="12"/>
  <c r="AB26" i="12"/>
  <c r="Z26" i="12"/>
  <c r="AF25" i="12"/>
  <c r="AD25" i="12"/>
  <c r="AB25" i="12"/>
  <c r="Z25" i="12"/>
  <c r="AF24" i="12"/>
  <c r="AD24" i="12"/>
  <c r="AB24" i="12"/>
  <c r="Z24" i="12"/>
  <c r="AF23" i="12"/>
  <c r="AD23" i="12"/>
  <c r="AB23" i="12"/>
  <c r="Z23" i="12"/>
  <c r="AF22" i="12"/>
  <c r="AD22" i="12"/>
  <c r="AB22" i="12"/>
  <c r="Z22" i="12"/>
  <c r="AF21" i="12"/>
  <c r="AD21" i="12"/>
  <c r="AB21" i="12"/>
  <c r="Z21" i="12"/>
  <c r="AF20" i="12"/>
  <c r="AD20" i="12"/>
  <c r="AB20" i="12"/>
  <c r="Z20" i="12"/>
  <c r="AF19" i="12"/>
  <c r="AD19" i="12"/>
  <c r="AB19" i="12"/>
  <c r="Z19" i="12"/>
  <c r="AF18" i="12"/>
  <c r="AD18" i="12"/>
  <c r="AB18" i="12"/>
  <c r="Z18" i="12"/>
  <c r="N18" i="7" l="1"/>
  <c r="N19" i="7" s="1"/>
  <c r="M6" i="7" s="1"/>
  <c r="N34" i="7"/>
  <c r="N35" i="7" s="1"/>
  <c r="AH33" i="12"/>
  <c r="AI33" i="12" s="1"/>
  <c r="R18" i="8"/>
  <c r="R19" i="8" s="1"/>
  <c r="L34" i="7"/>
  <c r="L35" i="7" s="1"/>
  <c r="P34" i="8"/>
  <c r="P35" i="8" s="1"/>
  <c r="N18" i="8"/>
  <c r="N19" i="8" s="1"/>
  <c r="L18" i="8"/>
  <c r="L19" i="8" s="1"/>
  <c r="L34" i="8"/>
  <c r="L35" i="8" s="1"/>
  <c r="J18" i="8"/>
  <c r="J19" i="8" s="1"/>
  <c r="H34" i="8"/>
  <c r="H35" i="8" s="1"/>
  <c r="H18" i="8"/>
  <c r="H19" i="8" s="1"/>
  <c r="D12" i="8"/>
  <c r="D13" i="8" s="1"/>
  <c r="R34" i="8"/>
  <c r="R35" i="8" s="1"/>
  <c r="R26" i="8"/>
  <c r="R27" i="8" s="1"/>
  <c r="Q6" i="8" s="1"/>
  <c r="P12" i="8"/>
  <c r="P13" i="8" s="1"/>
  <c r="P26" i="8"/>
  <c r="P27" i="8" s="1"/>
  <c r="N34" i="8"/>
  <c r="N35" i="8" s="1"/>
  <c r="N26" i="8"/>
  <c r="N27" i="8" s="1"/>
  <c r="L12" i="8"/>
  <c r="L13" i="8" s="1"/>
  <c r="L26" i="8"/>
  <c r="L27" i="8" s="1"/>
  <c r="J12" i="8"/>
  <c r="J13" i="8" s="1"/>
  <c r="J34" i="8"/>
  <c r="J35" i="8" s="1"/>
  <c r="J26" i="8"/>
  <c r="J27" i="8" s="1"/>
  <c r="H26" i="8"/>
  <c r="H27" i="8" s="1"/>
  <c r="H12" i="8"/>
  <c r="H13" i="8" s="1"/>
  <c r="F26" i="8"/>
  <c r="F27" i="8" s="1"/>
  <c r="F12" i="8"/>
  <c r="F13" i="8" s="1"/>
  <c r="J18" i="7"/>
  <c r="J19" i="7" s="1"/>
  <c r="L12" i="7"/>
  <c r="L13" i="7" s="1"/>
  <c r="AH32" i="12"/>
  <c r="AI32" i="12" s="1"/>
  <c r="AH31" i="12"/>
  <c r="AI31" i="12" s="1"/>
  <c r="AH30" i="12"/>
  <c r="AI30" i="12" s="1"/>
  <c r="AH29" i="12"/>
  <c r="AI29" i="12" s="1"/>
  <c r="AH28" i="12"/>
  <c r="AI28" i="12" s="1"/>
  <c r="AH27" i="12"/>
  <c r="AI27" i="12" s="1"/>
  <c r="AH26" i="12"/>
  <c r="AI26" i="12" s="1"/>
  <c r="H18" i="7"/>
  <c r="H19" i="7" s="1"/>
  <c r="D34" i="8"/>
  <c r="D35" i="8" s="1"/>
  <c r="D18" i="8"/>
  <c r="D19" i="8" s="1"/>
  <c r="D26" i="8"/>
  <c r="AH25" i="12"/>
  <c r="AI25" i="12" s="1"/>
  <c r="R18" i="7"/>
  <c r="R19" i="7" s="1"/>
  <c r="R34" i="7"/>
  <c r="R35" i="7" s="1"/>
  <c r="R26" i="7"/>
  <c r="AH24" i="12"/>
  <c r="AI24" i="12" s="1"/>
  <c r="P26" i="7"/>
  <c r="P27" i="7" s="1"/>
  <c r="P18" i="7"/>
  <c r="P19" i="7" s="1"/>
  <c r="P34" i="7"/>
  <c r="P35" i="7" s="1"/>
  <c r="P12" i="7"/>
  <c r="P13" i="7" s="1"/>
  <c r="AH23" i="12"/>
  <c r="AI23" i="12" s="1"/>
  <c r="AH22" i="12"/>
  <c r="AI22" i="12" s="1"/>
  <c r="AH21" i="12"/>
  <c r="AI21" i="12" s="1"/>
  <c r="F26" i="7"/>
  <c r="F12" i="7"/>
  <c r="F13" i="7" s="1"/>
  <c r="H26" i="7"/>
  <c r="AH20" i="12"/>
  <c r="AI20" i="12" s="1"/>
  <c r="J34" i="7"/>
  <c r="J35" i="7" s="1"/>
  <c r="J26" i="7"/>
  <c r="J12" i="7"/>
  <c r="J13" i="7" s="1"/>
  <c r="H12" i="7"/>
  <c r="H13" i="7" s="1"/>
  <c r="H34" i="7"/>
  <c r="H35" i="7" s="1"/>
  <c r="F18" i="7"/>
  <c r="F19" i="7" s="1"/>
  <c r="F34" i="7"/>
  <c r="F35" i="7" s="1"/>
  <c r="AH19" i="12"/>
  <c r="AI19" i="12" s="1"/>
  <c r="AH18" i="12"/>
  <c r="AI18" i="12" s="1"/>
  <c r="B33" i="9"/>
  <c r="O6" i="7" l="1"/>
  <c r="G6" i="8"/>
  <c r="J27" i="7"/>
  <c r="Q5" i="8"/>
  <c r="O5" i="8"/>
  <c r="M5" i="8"/>
  <c r="K5" i="8"/>
  <c r="I5" i="8"/>
  <c r="G5" i="8"/>
  <c r="E5" i="8"/>
  <c r="C5" i="8"/>
  <c r="Q5" i="7"/>
  <c r="B33" i="8"/>
  <c r="B32" i="8"/>
  <c r="B31" i="8"/>
  <c r="B30" i="8"/>
  <c r="B29" i="8"/>
  <c r="B24" i="8"/>
  <c r="B23" i="8"/>
  <c r="B22" i="8"/>
  <c r="B21" i="8"/>
  <c r="B17" i="8"/>
  <c r="B16" i="8"/>
  <c r="B15" i="8"/>
  <c r="B11" i="8"/>
  <c r="B10" i="8"/>
  <c r="B9" i="8"/>
  <c r="H37" i="8"/>
  <c r="F37" i="8"/>
  <c r="Q44" i="8"/>
  <c r="O44" i="8"/>
  <c r="M44" i="8"/>
  <c r="K44" i="8"/>
  <c r="I44" i="8"/>
  <c r="G44" i="8"/>
  <c r="E44" i="8"/>
  <c r="C44" i="8"/>
  <c r="Q40" i="8"/>
  <c r="O40" i="8"/>
  <c r="M40" i="8"/>
  <c r="K40" i="8"/>
  <c r="I40" i="8"/>
  <c r="G40" i="8"/>
  <c r="E40" i="8"/>
  <c r="C40" i="8"/>
  <c r="A37" i="8"/>
  <c r="A36" i="8"/>
  <c r="A34" i="8"/>
  <c r="A33" i="8"/>
  <c r="A32" i="8"/>
  <c r="A31" i="8"/>
  <c r="A30" i="8"/>
  <c r="A29" i="8"/>
  <c r="A28" i="8"/>
  <c r="A26" i="8"/>
  <c r="A24" i="8"/>
  <c r="A23" i="8"/>
  <c r="A22" i="8"/>
  <c r="A21" i="8"/>
  <c r="A20" i="8"/>
  <c r="A18" i="8"/>
  <c r="A17" i="8"/>
  <c r="A16" i="8"/>
  <c r="A15" i="8"/>
  <c r="A14" i="8"/>
  <c r="A12" i="8"/>
  <c r="A11" i="8"/>
  <c r="A10" i="8"/>
  <c r="A9" i="8"/>
  <c r="A8" i="8"/>
  <c r="Q44" i="7"/>
  <c r="O44" i="7"/>
  <c r="M44" i="7"/>
  <c r="K44" i="7"/>
  <c r="I44" i="7"/>
  <c r="G44" i="7"/>
  <c r="E44" i="7"/>
  <c r="C44" i="7"/>
  <c r="Q40" i="7"/>
  <c r="O40" i="7"/>
  <c r="M40" i="7"/>
  <c r="K40" i="7"/>
  <c r="I40" i="7"/>
  <c r="G40" i="7"/>
  <c r="E40" i="7"/>
  <c r="C40" i="7"/>
  <c r="O5" i="7"/>
  <c r="M5" i="7"/>
  <c r="K5" i="7"/>
  <c r="I5" i="7"/>
  <c r="G5" i="7"/>
  <c r="E5" i="7"/>
  <c r="C5" i="7"/>
  <c r="R37" i="7"/>
  <c r="P37" i="7"/>
  <c r="N37" i="7"/>
  <c r="L37" i="7"/>
  <c r="D33" i="7"/>
  <c r="D32" i="7"/>
  <c r="D31" i="7"/>
  <c r="D30" i="7"/>
  <c r="D29" i="7"/>
  <c r="D24" i="7"/>
  <c r="D23" i="7"/>
  <c r="D22" i="7"/>
  <c r="D21" i="7"/>
  <c r="D17" i="7"/>
  <c r="D16" i="7"/>
  <c r="D15" i="7"/>
  <c r="D11" i="7"/>
  <c r="D10" i="7"/>
  <c r="D9" i="7"/>
  <c r="J8" i="9"/>
  <c r="C9" i="9"/>
  <c r="C8" i="9"/>
  <c r="K6" i="9"/>
  <c r="H6" i="9"/>
  <c r="G8" i="9"/>
  <c r="G3" i="8"/>
  <c r="H2" i="8"/>
  <c r="H1" i="8"/>
  <c r="G3" i="7"/>
  <c r="H2" i="7"/>
  <c r="H1" i="7"/>
  <c r="I39" i="9"/>
  <c r="F39" i="9"/>
  <c r="D34" i="7" l="1"/>
  <c r="D35" i="7" s="1"/>
  <c r="R37" i="8"/>
  <c r="F37" i="7"/>
  <c r="D12" i="7"/>
  <c r="D13" i="7" s="1"/>
  <c r="D18" i="7"/>
  <c r="D19" i="7" s="1"/>
  <c r="D26" i="7"/>
  <c r="D27" i="7" s="1"/>
  <c r="C6" i="7" s="1"/>
  <c r="D37" i="8" l="1"/>
  <c r="J37" i="7"/>
  <c r="J37" i="8"/>
  <c r="L37" i="8"/>
  <c r="N37" i="8"/>
  <c r="P37" i="8"/>
  <c r="H37" i="7"/>
  <c r="D37" i="7"/>
</calcChain>
</file>

<file path=xl/sharedStrings.xml><?xml version="1.0" encoding="utf-8"?>
<sst xmlns="http://schemas.openxmlformats.org/spreadsheetml/2006/main" count="237" uniqueCount="154">
  <si>
    <t>Note</t>
  </si>
  <si>
    <t>EPPREUVES</t>
  </si>
  <si>
    <t>JURY</t>
  </si>
  <si>
    <t>Mannequin</t>
  </si>
  <si>
    <t>Psdt Jury</t>
  </si>
  <si>
    <t>Jury 1</t>
  </si>
  <si>
    <t>Jury 2</t>
  </si>
  <si>
    <t>Jury 3</t>
  </si>
  <si>
    <t>Jury 4</t>
  </si>
  <si>
    <t>Jury 5</t>
  </si>
  <si>
    <t>Jury 6</t>
  </si>
  <si>
    <t>Jury 7</t>
  </si>
  <si>
    <t>Jury 8</t>
  </si>
  <si>
    <t>Jury 9</t>
  </si>
  <si>
    <t>Jury 10</t>
  </si>
  <si>
    <t>Jury 11</t>
  </si>
  <si>
    <t>Jury 12</t>
  </si>
  <si>
    <t>FÉDÉRATION FRANÇAISE D'ÉTUDES ET DE SPORTS SOUS-MARINS</t>
  </si>
  <si>
    <t>24, quai de Rive-Neuve - 13007 MARSEILLE - Tél. : 04 91 33 99 31</t>
  </si>
  <si>
    <t>Nom et Prénom</t>
  </si>
  <si>
    <t>Adresse complète</t>
  </si>
  <si>
    <t xml:space="preserve">Lieu : </t>
  </si>
  <si>
    <t xml:space="preserve">Date : </t>
  </si>
  <si>
    <t>Facturation Codep</t>
  </si>
  <si>
    <t>Date de naissance</t>
  </si>
  <si>
    <t>Mail</t>
  </si>
  <si>
    <t>N° du Club</t>
  </si>
  <si>
    <t>Nom du Club</t>
  </si>
  <si>
    <t>Le président du jury déclare que les participants ont subi avec succès les épreuves de cet examen devant le Jury composé de :</t>
  </si>
  <si>
    <t>Le représentant CTR certifie avoir contrôlé l'identité des intéressés figurant sur le présent bordereau</t>
  </si>
  <si>
    <t>Nombre de lignes :</t>
  </si>
  <si>
    <t>N° de Licence</t>
  </si>
  <si>
    <t>A-xx</t>
  </si>
  <si>
    <t>xxxxxx</t>
  </si>
  <si>
    <t>N° du Brevet</t>
  </si>
  <si>
    <t>Date</t>
  </si>
  <si>
    <t>Lieu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</si>
  <si>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</si>
  <si>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</si>
  <si>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</si>
  <si>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</si>
  <si>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</si>
  <si>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</si>
  <si>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</si>
  <si>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</si>
  <si>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</si>
  <si>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</si>
  <si>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</si>
  <si>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</si>
  <si>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</si>
  <si>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</si>
  <si>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</si>
  <si>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</si>
  <si>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Signatures</t>
  </si>
  <si>
    <t>Nom Prénom &amp; Niveau d'encadremant</t>
  </si>
  <si>
    <t>Prénom, Nom &amp; Niveau d'encadrement</t>
  </si>
  <si>
    <t>xxxxx XXXXX, MFx</t>
  </si>
  <si>
    <t>Fonction</t>
  </si>
  <si>
    <t>Président du Jury</t>
  </si>
  <si>
    <t>Délégué CTR</t>
  </si>
  <si>
    <t>Jury 13</t>
  </si>
  <si>
    <t>Jury 14</t>
  </si>
  <si>
    <t>Bordereau de délivrance Guide de Palanquée - Niveau 4</t>
  </si>
  <si>
    <t>TOTAL GENERAL</t>
  </si>
  <si>
    <t>Matelotage</t>
  </si>
  <si>
    <t>Coef</t>
  </si>
  <si>
    <t>Apnée 10m</t>
  </si>
  <si>
    <t>Epreuves de Condition Physique</t>
  </si>
  <si>
    <t>moyenne du groupe : 50/100 points</t>
  </si>
  <si>
    <t>Epreuves de plongée scaphandre - sous groupe A</t>
  </si>
  <si>
    <t>Epreuves de plongée scaphandre - sous groupe B</t>
  </si>
  <si>
    <t>moyenne du groupe : 80/160 points</t>
  </si>
  <si>
    <t>Guide de Palanquée - Briefing - débriefing</t>
  </si>
  <si>
    <t>Guide de Palanquée - Conduite de palanquée</t>
  </si>
  <si>
    <t>Intervention sur un plongeur en difficulté à 40m</t>
  </si>
  <si>
    <t>Epreuves de Théorie et Connaissances Générales</t>
  </si>
  <si>
    <t>moyenne du groupe : 130/260 points</t>
  </si>
  <si>
    <t>Points</t>
  </si>
  <si>
    <t>EXAMEN 
Guide de Palanquée - Niv4</t>
  </si>
  <si>
    <t>CODEP/Club</t>
  </si>
  <si>
    <t>Date de l'examen</t>
  </si>
  <si>
    <t>CODEP / Club</t>
  </si>
  <si>
    <t>Lieu de l'examen</t>
  </si>
  <si>
    <t>Facturation des cartes à:</t>
  </si>
  <si>
    <t>Le Président du Jury</t>
  </si>
  <si>
    <t>Le Representant de la CTR</t>
  </si>
  <si>
    <t>Structure Organisatrice</t>
  </si>
  <si>
    <t>Descente dans le bleu</t>
  </si>
  <si>
    <t>Stabilistion et VDM - 40m</t>
  </si>
  <si>
    <t>moyenne du groupe : 60/120 points</t>
  </si>
  <si>
    <t>Décompression</t>
  </si>
  <si>
    <t>Anatomie, Physio &amp; Physiopathologie</t>
  </si>
  <si>
    <t>Aspect Théorique</t>
  </si>
  <si>
    <t>Matériel de plongée</t>
  </si>
  <si>
    <t>Cadre réglementaire</t>
  </si>
  <si>
    <t xml:space="preserve">800 PMT </t>
  </si>
  <si>
    <t>Anne-Solange DESSERTINE</t>
  </si>
  <si>
    <t>Le Président de CTR</t>
  </si>
  <si>
    <t>CLUB AQUATIQUE</t>
  </si>
  <si>
    <t>CODEP  99</t>
  </si>
  <si>
    <t>Paul Hochon</t>
  </si>
  <si>
    <t>John Deuff</t>
  </si>
  <si>
    <t>Pierre Quiroule</t>
  </si>
  <si>
    <t>Fédération Française d'études et de sports sous-marins</t>
  </si>
  <si>
    <t>NIVEAU IV</t>
  </si>
  <si>
    <t xml:space="preserve">N° CLUB : </t>
  </si>
  <si>
    <t xml:space="preserve">A : </t>
  </si>
  <si>
    <t>CMAS</t>
  </si>
  <si>
    <t xml:space="preserve">N° COMITE : </t>
  </si>
  <si>
    <t xml:space="preserve">LE : </t>
  </si>
  <si>
    <t>FSGT</t>
  </si>
  <si>
    <t>SNMP</t>
  </si>
  <si>
    <t xml:space="preserve">DELEGUE :     </t>
  </si>
  <si>
    <t>ANMP</t>
  </si>
  <si>
    <t>PLONGEUR PRO</t>
  </si>
  <si>
    <t xml:space="preserve">PRESIDENT :  </t>
  </si>
  <si>
    <t xml:space="preserve">JURY : </t>
  </si>
  <si>
    <t xml:space="preserve">Signatures : </t>
  </si>
  <si>
    <t>GROUPE 1
CONDITION PHYSIQUE</t>
  </si>
  <si>
    <t>GROUPE 2a
PLONGEE SCAPHANDRE</t>
  </si>
  <si>
    <t>GROUPE 2b
PLONGEE SCAPHANDRE</t>
  </si>
  <si>
    <t>GROUPE 3
PARTIE THEORIQUE</t>
  </si>
  <si>
    <t>N° Licence</t>
  </si>
  <si>
    <t>Nom du candidat</t>
  </si>
  <si>
    <t>Equivalence</t>
  </si>
  <si>
    <t>MANNEQUIN</t>
  </si>
  <si>
    <t>NAGE 800PMT</t>
  </si>
  <si>
    <t>APNEE A 10M</t>
  </si>
  <si>
    <t xml:space="preserve">GUIDE DE PALANQUEE BRIEFING – DEBRIEFING </t>
  </si>
  <si>
    <t>GUIDE DE PALANQUEE COMPORTEMENT SOUS L’EAU</t>
  </si>
  <si>
    <t>INTERVENTION SUR UN PLONGEUR EN DIFFICULTE40M</t>
  </si>
  <si>
    <t>MATELOTAGE</t>
  </si>
  <si>
    <t>DESCENTE DANS LE BLEU</t>
  </si>
  <si>
    <t>VIDAGE DE MASQUE</t>
  </si>
  <si>
    <t>DTMR</t>
  </si>
  <si>
    <t>500M AVEC SCAPHANDRE</t>
  </si>
  <si>
    <t>DECOMPRESSION</t>
  </si>
  <si>
    <t xml:space="preserve"> ANATOMIE, PHYSIOLOGIE ET PHYSIOPATHOLOGIE DU PLONGEUR                           </t>
  </si>
  <si>
    <t>ASPECTS THEORIQUES 
DE L’ACTIVITE</t>
  </si>
  <si>
    <t xml:space="preserve"> MATERIEL DE PLONGEE</t>
  </si>
  <si>
    <t>CADRE REGLEMENTAIRE 
DE L’ACTIVITE</t>
  </si>
  <si>
    <t xml:space="preserve"> TOTAL Gr.1 (50Pts Min)</t>
  </si>
  <si>
    <t xml:space="preserve"> TOTAL Gr.2a (80Pts Min)</t>
  </si>
  <si>
    <t xml:space="preserve"> TOTAL Gr.2b (60Pts Min)</t>
  </si>
  <si>
    <t xml:space="preserve"> TOTAL Gr.3 (130Pts Min)</t>
  </si>
  <si>
    <t xml:space="preserve"> TOTAL (320Pts Min)</t>
  </si>
  <si>
    <t xml:space="preserve"> Statut</t>
  </si>
  <si>
    <t xml:space="preserve"> N° Brevet</t>
  </si>
  <si>
    <t>FREJUS</t>
  </si>
  <si>
    <t>moyenne générale : 320/640 points</t>
  </si>
  <si>
    <t>EINSTEIN Albert</t>
  </si>
  <si>
    <t>NF</t>
  </si>
  <si>
    <t>F</t>
  </si>
  <si>
    <r>
      <t xml:space="preserve">500 m Avec Scaphandre </t>
    </r>
    <r>
      <rPr>
        <b/>
        <sz val="14"/>
        <color indexed="10"/>
        <rFont val="Arial"/>
        <family val="2"/>
      </rPr>
      <t>(F / NF)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majuscule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</si>
</sst>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&quot;A-&quot;00"/>
    <numFmt numFmtId="165" formatCode="000000"/>
    <numFmt numFmtId="166" formatCode="[$-40C]d\ mmmm\ yyyy;@"/>
    <numFmt numFmtId="167" formatCode="d/m/yy;@"/>
    <numFmt numFmtId="168" formatCode="0;\-0;;@"/>
  </numFmts>
  <fonts count="50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7"/>
      <name val="Geneva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i/>
      <sz val="14"/>
      <name val="Arial"/>
      <family val="2"/>
    </font>
    <font>
      <b/>
      <sz val="14"/>
      <name val="Arial Narrow"/>
      <family val="2"/>
    </font>
    <font>
      <i/>
      <sz val="16"/>
      <name val="Arial"/>
      <family val="2"/>
    </font>
    <font>
      <i/>
      <sz val="14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b/>
      <sz val="14"/>
      <color theme="0" tint="-0.499984740745262"/>
      <name val="Arial"/>
      <family val="2"/>
    </font>
    <font>
      <sz val="14"/>
      <color theme="0" tint="-0.249977111117893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6"/>
      <color rgb="FF0070C0"/>
      <name val="Arial"/>
      <family val="2"/>
    </font>
    <font>
      <b/>
      <i/>
      <sz val="12"/>
      <color theme="0" tint="-0.3499862666707357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6"/>
      <name val="Arial"/>
      <family val="2"/>
    </font>
    <font>
      <b/>
      <sz val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3" fillId="0" borderId="0"/>
    <xf numFmtId="0" fontId="15" fillId="0" borderId="0"/>
  </cellStyleXfs>
  <cellXfs count="31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6" fillId="0" borderId="1" xfId="0" applyFont="1" applyBorder="1" applyAlignment="1"/>
    <xf numFmtId="0" fontId="0" fillId="0" borderId="1" xfId="0" applyBorder="1" applyAlignme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1" fillId="0" borderId="0" xfId="0" applyFont="1" applyAlignment="1">
      <alignment vertical="top" wrapText="1"/>
    </xf>
    <xf numFmtId="0" fontId="13" fillId="0" borderId="0" xfId="0" applyFont="1"/>
    <xf numFmtId="0" fontId="34" fillId="0" borderId="2" xfId="0" applyFont="1" applyFill="1" applyBorder="1" applyAlignment="1">
      <alignment wrapText="1"/>
    </xf>
    <xf numFmtId="0" fontId="34" fillId="0" borderId="3" xfId="0" applyFont="1" applyFill="1" applyBorder="1" applyAlignment="1">
      <alignment wrapText="1"/>
    </xf>
    <xf numFmtId="0" fontId="13" fillId="0" borderId="0" xfId="0" applyFont="1" applyBorder="1"/>
    <xf numFmtId="0" fontId="13" fillId="0" borderId="0" xfId="0" applyFont="1" applyFill="1"/>
    <xf numFmtId="3" fontId="4" fillId="0" borderId="0" xfId="0" quotePrefix="1" applyNumberFormat="1" applyFont="1" applyBorder="1" applyAlignment="1">
      <alignment horizontal="center" vertical="top" wrapText="1"/>
    </xf>
    <xf numFmtId="0" fontId="35" fillId="0" borderId="0" xfId="0" applyFont="1" applyBorder="1" applyAlignment="1">
      <alignment wrapText="1"/>
    </xf>
    <xf numFmtId="0" fontId="34" fillId="0" borderId="0" xfId="0" applyFont="1" applyFill="1" applyBorder="1" applyAlignment="1">
      <alignment wrapText="1"/>
    </xf>
    <xf numFmtId="14" fontId="35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6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9" fillId="0" borderId="0" xfId="0" applyFont="1"/>
    <xf numFmtId="0" fontId="22" fillId="0" borderId="0" xfId="0" applyFont="1" applyFill="1" applyBorder="1" applyAlignment="1">
      <alignment textRotation="90"/>
    </xf>
    <xf numFmtId="0" fontId="22" fillId="0" borderId="0" xfId="0" applyFont="1" applyFill="1" applyBorder="1" applyAlignment="1">
      <alignment vertical="center" textRotation="90"/>
    </xf>
    <xf numFmtId="0" fontId="21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5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/>
    <xf numFmtId="0" fontId="9" fillId="0" borderId="0" xfId="0" applyFont="1" applyFill="1" applyAlignment="1">
      <alignment vertical="center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38" fillId="0" borderId="17" xfId="0" applyFont="1" applyBorder="1" applyAlignment="1">
      <alignment horizontal="center" vertical="center"/>
    </xf>
    <xf numFmtId="2" fontId="39" fillId="0" borderId="16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right" vertical="center"/>
    </xf>
    <xf numFmtId="3" fontId="4" fillId="0" borderId="20" xfId="0" quotePrefix="1" applyNumberFormat="1" applyFont="1" applyBorder="1" applyAlignment="1">
      <alignment horizontal="center" vertical="center" wrapText="1"/>
    </xf>
    <xf numFmtId="0" fontId="40" fillId="0" borderId="2" xfId="0" applyFont="1" applyFill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" xfId="0" applyFont="1" applyBorder="1" applyAlignment="1">
      <alignment vertical="center" wrapText="1"/>
    </xf>
    <xf numFmtId="3" fontId="4" fillId="0" borderId="22" xfId="0" quotePrefix="1" applyNumberFormat="1" applyFont="1" applyBorder="1" applyAlignment="1">
      <alignment horizontal="center" vertical="center" wrapText="1"/>
    </xf>
    <xf numFmtId="3" fontId="4" fillId="0" borderId="23" xfId="0" quotePrefix="1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horizontal="center" vertical="center"/>
    </xf>
    <xf numFmtId="3" fontId="4" fillId="0" borderId="26" xfId="0" quotePrefix="1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" fillId="0" borderId="0" xfId="1" applyAlignment="1" applyProtection="1"/>
    <xf numFmtId="0" fontId="28" fillId="0" borderId="30" xfId="0" applyFont="1" applyBorder="1" applyAlignment="1">
      <alignment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2" xfId="0" applyFont="1" applyFill="1" applyBorder="1" applyAlignment="1">
      <alignment vertical="center" wrapText="1"/>
    </xf>
    <xf numFmtId="0" fontId="1" fillId="0" borderId="2" xfId="1" applyBorder="1" applyAlignment="1" applyProtection="1">
      <alignment vertical="center" wrapText="1"/>
    </xf>
    <xf numFmtId="0" fontId="28" fillId="0" borderId="2" xfId="0" applyFont="1" applyBorder="1" applyAlignment="1">
      <alignment horizontal="right" vertical="center" wrapText="1"/>
    </xf>
    <xf numFmtId="0" fontId="30" fillId="0" borderId="21" xfId="0" applyFont="1" applyBorder="1" applyAlignment="1">
      <alignment horizontal="center" vertical="center"/>
    </xf>
    <xf numFmtId="0" fontId="1" fillId="0" borderId="2" xfId="1" applyBorder="1" applyAlignment="1" applyProtection="1"/>
    <xf numFmtId="0" fontId="41" fillId="0" borderId="31" xfId="0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/>
    <xf numFmtId="0" fontId="12" fillId="0" borderId="0" xfId="0" applyFont="1" applyFill="1"/>
    <xf numFmtId="0" fontId="0" fillId="0" borderId="0" xfId="0" applyFill="1"/>
    <xf numFmtId="3" fontId="0" fillId="0" borderId="22" xfId="0" quotePrefix="1" applyNumberFormat="1" applyBorder="1" applyAlignment="1">
      <alignment horizontal="center" vertical="center" wrapText="1"/>
    </xf>
    <xf numFmtId="3" fontId="0" fillId="0" borderId="20" xfId="0" quotePrefix="1" applyNumberFormat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166" fontId="0" fillId="7" borderId="0" xfId="0" applyNumberFormat="1" applyFill="1" applyAlignment="1">
      <alignment horizontal="left"/>
    </xf>
    <xf numFmtId="164" fontId="29" fillId="0" borderId="28" xfId="0" applyNumberFormat="1" applyFont="1" applyBorder="1" applyAlignment="1">
      <alignment horizontal="center" vertical="center" wrapText="1"/>
    </xf>
    <xf numFmtId="164" fontId="29" fillId="0" borderId="4" xfId="0" applyNumberFormat="1" applyFont="1" applyBorder="1" applyAlignment="1">
      <alignment horizontal="center" vertical="center" wrapText="1"/>
    </xf>
    <xf numFmtId="164" fontId="35" fillId="0" borderId="4" xfId="0" applyNumberFormat="1" applyFont="1" applyBorder="1" applyAlignment="1">
      <alignment horizontal="center" vertical="center" wrapText="1"/>
    </xf>
    <xf numFmtId="164" fontId="35" fillId="0" borderId="6" xfId="0" applyNumberFormat="1" applyFont="1" applyBorder="1" applyAlignment="1">
      <alignment horizontal="center" vertical="center" wrapText="1"/>
    </xf>
    <xf numFmtId="165" fontId="29" fillId="0" borderId="29" xfId="0" applyNumberFormat="1" applyFont="1" applyBorder="1" applyAlignment="1">
      <alignment horizontal="center" vertical="center" wrapText="1"/>
    </xf>
    <xf numFmtId="165" fontId="29" fillId="0" borderId="2" xfId="0" applyNumberFormat="1" applyFont="1" applyBorder="1" applyAlignment="1">
      <alignment horizontal="center" vertical="center" wrapText="1"/>
    </xf>
    <xf numFmtId="165" fontId="35" fillId="0" borderId="5" xfId="0" applyNumberFormat="1" applyFont="1" applyBorder="1" applyAlignment="1">
      <alignment horizontal="center" vertical="center" wrapText="1"/>
    </xf>
    <xf numFmtId="165" fontId="35" fillId="0" borderId="7" xfId="0" applyNumberFormat="1" applyFont="1" applyBorder="1" applyAlignment="1">
      <alignment horizontal="center" vertical="center" wrapText="1"/>
    </xf>
    <xf numFmtId="167" fontId="30" fillId="0" borderId="30" xfId="0" applyNumberFormat="1" applyFont="1" applyBorder="1" applyAlignment="1">
      <alignment vertical="center" wrapText="1"/>
    </xf>
    <xf numFmtId="167" fontId="30" fillId="0" borderId="2" xfId="0" applyNumberFormat="1" applyFont="1" applyBorder="1" applyAlignment="1">
      <alignment vertical="center" wrapText="1"/>
    </xf>
    <xf numFmtId="167" fontId="40" fillId="0" borderId="2" xfId="0" applyNumberFormat="1" applyFont="1" applyBorder="1" applyAlignment="1">
      <alignment vertical="center" wrapText="1"/>
    </xf>
    <xf numFmtId="167" fontId="40" fillId="0" borderId="2" xfId="0" applyNumberFormat="1" applyFont="1" applyFill="1" applyBorder="1" applyAlignment="1">
      <alignment vertical="center" wrapText="1"/>
    </xf>
    <xf numFmtId="167" fontId="40" fillId="0" borderId="24" xfId="0" applyNumberFormat="1" applyFont="1" applyFill="1" applyBorder="1" applyAlignment="1">
      <alignment vertical="center" wrapText="1"/>
    </xf>
    <xf numFmtId="167" fontId="40" fillId="0" borderId="3" xfId="0" applyNumberFormat="1" applyFont="1" applyBorder="1" applyAlignment="1">
      <alignment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49" fontId="11" fillId="0" borderId="0" xfId="0" applyNumberFormat="1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 vertical="center"/>
    </xf>
    <xf numFmtId="0" fontId="45" fillId="0" borderId="49" xfId="0" applyFont="1" applyBorder="1" applyAlignment="1" applyProtection="1">
      <alignment horizontal="right" vertical="center"/>
    </xf>
    <xf numFmtId="49" fontId="46" fillId="0" borderId="50" xfId="0" applyNumberFormat="1" applyFont="1" applyBorder="1" applyAlignment="1" applyProtection="1">
      <alignment horizontal="left" vertical="center"/>
      <protection locked="0"/>
    </xf>
    <xf numFmtId="0" fontId="46" fillId="0" borderId="5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</xf>
    <xf numFmtId="0" fontId="46" fillId="0" borderId="0" xfId="0" applyFont="1" applyAlignment="1" applyProtection="1">
      <alignment vertical="center"/>
    </xf>
    <xf numFmtId="0" fontId="45" fillId="0" borderId="52" xfId="0" applyFont="1" applyBorder="1" applyAlignment="1" applyProtection="1">
      <alignment horizontal="right" vertical="center"/>
    </xf>
    <xf numFmtId="49" fontId="46" fillId="0" borderId="53" xfId="0" applyNumberFormat="1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right" vertical="center"/>
    </xf>
    <xf numFmtId="0" fontId="46" fillId="0" borderId="0" xfId="0" applyFont="1" applyBorder="1" applyAlignment="1" applyProtection="1">
      <alignment horizontal="left" vertical="center"/>
    </xf>
    <xf numFmtId="14" fontId="45" fillId="0" borderId="0" xfId="0" applyNumberFormat="1" applyFont="1" applyBorder="1" applyAlignment="1" applyProtection="1">
      <alignment horizontal="left" vertical="center"/>
    </xf>
    <xf numFmtId="49" fontId="46" fillId="0" borderId="0" xfId="0" applyNumberFormat="1" applyFont="1" applyBorder="1" applyAlignment="1" applyProtection="1">
      <alignment horizontal="left" vertical="center"/>
    </xf>
    <xf numFmtId="0" fontId="45" fillId="0" borderId="55" xfId="0" applyFont="1" applyBorder="1" applyAlignment="1" applyProtection="1">
      <alignment horizontal="right" vertical="center" wrapText="1"/>
    </xf>
    <xf numFmtId="49" fontId="46" fillId="0" borderId="56" xfId="0" applyNumberFormat="1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horizontal="right" vertical="center"/>
    </xf>
    <xf numFmtId="0" fontId="46" fillId="0" borderId="0" xfId="0" applyFont="1" applyAlignment="1" applyProtection="1">
      <alignment horizontal="center" vertical="center"/>
    </xf>
    <xf numFmtId="49" fontId="46" fillId="0" borderId="0" xfId="0" applyNumberFormat="1" applyFont="1" applyAlignment="1" applyProtection="1">
      <alignment horizontal="center" vertical="center"/>
    </xf>
    <xf numFmtId="0" fontId="45" fillId="0" borderId="0" xfId="0" applyFont="1" applyAlignment="1" applyProtection="1">
      <alignment vertical="center"/>
    </xf>
    <xf numFmtId="0" fontId="45" fillId="0" borderId="55" xfId="0" applyFont="1" applyBorder="1" applyAlignment="1" applyProtection="1">
      <alignment horizontal="right" vertical="center"/>
    </xf>
    <xf numFmtId="0" fontId="45" fillId="0" borderId="57" xfId="0" applyFont="1" applyBorder="1" applyAlignment="1" applyProtection="1">
      <alignment horizontal="center" vertical="center" wrapText="1"/>
    </xf>
    <xf numFmtId="0" fontId="46" fillId="0" borderId="57" xfId="0" applyFont="1" applyBorder="1" applyAlignment="1"/>
    <xf numFmtId="0" fontId="46" fillId="0" borderId="57" xfId="0" applyFont="1" applyBorder="1" applyAlignment="1">
      <alignment horizontal="center" vertical="center"/>
    </xf>
    <xf numFmtId="8" fontId="45" fillId="0" borderId="61" xfId="0" applyNumberFormat="1" applyFont="1" applyBorder="1" applyAlignment="1" applyProtection="1">
      <alignment horizontal="center" vertical="center"/>
    </xf>
    <xf numFmtId="0" fontId="45" fillId="0" borderId="61" xfId="0" applyFont="1" applyBorder="1" applyAlignment="1" applyProtection="1">
      <alignment horizontal="center" vertical="center"/>
    </xf>
    <xf numFmtId="0" fontId="46" fillId="0" borderId="56" xfId="0" applyFont="1" applyBorder="1" applyAlignment="1">
      <alignment horizontal="center" textRotation="90" wrapText="1"/>
    </xf>
    <xf numFmtId="0" fontId="48" fillId="0" borderId="56" xfId="0" applyFont="1" applyBorder="1" applyAlignment="1" applyProtection="1">
      <alignment horizontal="center" textRotation="90" wrapText="1"/>
    </xf>
    <xf numFmtId="0" fontId="45" fillId="0" borderId="56" xfId="0" applyFont="1" applyBorder="1" applyAlignment="1" applyProtection="1">
      <alignment horizontal="center" textRotation="90" wrapText="1"/>
    </xf>
    <xf numFmtId="0" fontId="49" fillId="0" borderId="56" xfId="0" applyFont="1" applyBorder="1" applyAlignment="1" applyProtection="1">
      <alignment horizontal="center" textRotation="90" wrapText="1"/>
    </xf>
    <xf numFmtId="0" fontId="45" fillId="0" borderId="51" xfId="0" applyFont="1" applyBorder="1" applyAlignment="1" applyProtection="1">
      <alignment horizontal="center" textRotation="90" wrapText="1"/>
    </xf>
    <xf numFmtId="0" fontId="45" fillId="0" borderId="50" xfId="0" applyFont="1" applyBorder="1" applyAlignment="1" applyProtection="1">
      <alignment horizontal="center" textRotation="90" wrapText="1"/>
      <protection locked="0"/>
    </xf>
    <xf numFmtId="0" fontId="45" fillId="0" borderId="51" xfId="0" applyFont="1" applyBorder="1" applyAlignment="1" applyProtection="1">
      <alignment horizontal="center" textRotation="90" wrapText="1"/>
      <protection locked="0"/>
    </xf>
    <xf numFmtId="0" fontId="45" fillId="0" borderId="55" xfId="0" applyFont="1" applyBorder="1" applyAlignment="1" applyProtection="1">
      <alignment horizontal="center" textRotation="90" wrapText="1"/>
    </xf>
    <xf numFmtId="0" fontId="45" fillId="0" borderId="57" xfId="0" applyFont="1" applyBorder="1" applyAlignment="1" applyProtection="1">
      <alignment horizontal="center" textRotation="90" wrapText="1"/>
    </xf>
    <xf numFmtId="0" fontId="45" fillId="0" borderId="61" xfId="0" applyFont="1" applyBorder="1" applyAlignment="1" applyProtection="1">
      <alignment horizontal="center" textRotation="90" wrapText="1"/>
    </xf>
    <xf numFmtId="49" fontId="45" fillId="0" borderId="61" xfId="0" applyNumberFormat="1" applyFont="1" applyBorder="1" applyAlignment="1" applyProtection="1">
      <alignment horizontal="center" textRotation="90" wrapText="1"/>
    </xf>
    <xf numFmtId="165" fontId="46" fillId="0" borderId="62" xfId="0" applyNumberFormat="1" applyFont="1" applyBorder="1" applyAlignment="1" applyProtection="1">
      <alignment horizontal="center" vertical="center"/>
      <protection locked="0"/>
    </xf>
    <xf numFmtId="0" fontId="46" fillId="0" borderId="62" xfId="0" applyFont="1" applyBorder="1" applyAlignment="1" applyProtection="1">
      <alignment vertical="center"/>
      <protection locked="0"/>
    </xf>
    <xf numFmtId="0" fontId="46" fillId="0" borderId="50" xfId="0" applyNumberFormat="1" applyFont="1" applyBorder="1" applyAlignment="1" applyProtection="1">
      <alignment horizontal="center" vertical="center"/>
      <protection locked="0"/>
    </xf>
    <xf numFmtId="0" fontId="46" fillId="0" borderId="63" xfId="0" applyNumberFormat="1" applyFont="1" applyBorder="1" applyAlignment="1" applyProtection="1">
      <alignment horizontal="center" vertical="center"/>
      <protection locked="0"/>
    </xf>
    <xf numFmtId="0" fontId="11" fillId="0" borderId="63" xfId="0" applyNumberFormat="1" applyFont="1" applyBorder="1" applyAlignment="1" applyProtection="1">
      <alignment horizontal="center" vertical="center"/>
      <protection locked="0"/>
    </xf>
    <xf numFmtId="168" fontId="46" fillId="0" borderId="62" xfId="0" applyNumberFormat="1" applyFont="1" applyBorder="1" applyAlignment="1" applyProtection="1">
      <alignment horizontal="center" vertical="center"/>
    </xf>
    <xf numFmtId="0" fontId="45" fillId="0" borderId="62" xfId="0" applyFont="1" applyBorder="1" applyAlignment="1" applyProtection="1">
      <alignment horizontal="center" vertical="center"/>
    </xf>
    <xf numFmtId="0" fontId="46" fillId="0" borderId="62" xfId="0" applyFont="1" applyBorder="1" applyAlignment="1" applyProtection="1">
      <alignment horizontal="center" vertical="center"/>
      <protection locked="0"/>
    </xf>
    <xf numFmtId="165" fontId="46" fillId="0" borderId="65" xfId="0" applyNumberFormat="1" applyFont="1" applyBorder="1" applyAlignment="1" applyProtection="1">
      <alignment horizontal="center" vertical="center"/>
      <protection locked="0"/>
    </xf>
    <xf numFmtId="0" fontId="46" fillId="0" borderId="65" xfId="0" applyFont="1" applyBorder="1" applyAlignment="1" applyProtection="1">
      <alignment vertical="center"/>
      <protection locked="0"/>
    </xf>
    <xf numFmtId="0" fontId="46" fillId="0" borderId="53" xfId="0" applyNumberFormat="1" applyFont="1" applyBorder="1" applyAlignment="1" applyProtection="1">
      <alignment horizontal="center" vertical="center"/>
      <protection locked="0"/>
    </xf>
    <xf numFmtId="0" fontId="11" fillId="0" borderId="53" xfId="0" applyNumberFormat="1" applyFont="1" applyBorder="1" applyAlignment="1" applyProtection="1">
      <alignment horizontal="center" vertical="center"/>
      <protection locked="0"/>
    </xf>
    <xf numFmtId="168" fontId="46" fillId="0" borderId="65" xfId="0" applyNumberFormat="1" applyFont="1" applyBorder="1" applyAlignment="1" applyProtection="1">
      <alignment horizontal="center" vertical="center"/>
    </xf>
    <xf numFmtId="0" fontId="45" fillId="0" borderId="65" xfId="0" applyFont="1" applyBorder="1" applyAlignment="1" applyProtection="1">
      <alignment horizontal="center" vertical="center"/>
    </xf>
    <xf numFmtId="0" fontId="46" fillId="0" borderId="65" xfId="0" applyFont="1" applyBorder="1" applyAlignment="1" applyProtection="1">
      <alignment horizontal="center" vertical="center"/>
      <protection locked="0"/>
    </xf>
    <xf numFmtId="0" fontId="46" fillId="0" borderId="64" xfId="0" applyNumberFormat="1" applyFont="1" applyBorder="1" applyAlignment="1" applyProtection="1">
      <alignment horizontal="center" vertical="center"/>
      <protection locked="0"/>
    </xf>
    <xf numFmtId="164" fontId="35" fillId="7" borderId="12" xfId="0" applyNumberFormat="1" applyFont="1" applyFill="1" applyBorder="1" applyAlignment="1">
      <alignment horizontal="center" vertical="center" wrapText="1"/>
    </xf>
    <xf numFmtId="165" fontId="35" fillId="7" borderId="12" xfId="0" applyNumberFormat="1" applyFont="1" applyFill="1" applyBorder="1" applyAlignment="1">
      <alignment horizontal="center" vertical="center" wrapText="1"/>
    </xf>
    <xf numFmtId="0" fontId="34" fillId="7" borderId="12" xfId="0" applyFont="1" applyFill="1" applyBorder="1" applyAlignment="1">
      <alignment wrapText="1"/>
    </xf>
    <xf numFmtId="164" fontId="35" fillId="7" borderId="13" xfId="0" applyNumberFormat="1" applyFont="1" applyFill="1" applyBorder="1" applyAlignment="1">
      <alignment horizontal="center" vertical="center" wrapText="1"/>
    </xf>
    <xf numFmtId="165" fontId="35" fillId="7" borderId="13" xfId="0" applyNumberFormat="1" applyFont="1" applyFill="1" applyBorder="1" applyAlignment="1">
      <alignment horizontal="center" vertical="center" wrapText="1"/>
    </xf>
    <xf numFmtId="0" fontId="34" fillId="7" borderId="13" xfId="0" applyFont="1" applyFill="1" applyBorder="1" applyAlignment="1">
      <alignment wrapText="1"/>
    </xf>
    <xf numFmtId="164" fontId="35" fillId="7" borderId="14" xfId="0" applyNumberFormat="1" applyFont="1" applyFill="1" applyBorder="1" applyAlignment="1">
      <alignment horizontal="center" vertical="center" wrapText="1"/>
    </xf>
    <xf numFmtId="165" fontId="35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wrapText="1"/>
    </xf>
    <xf numFmtId="0" fontId="34" fillId="0" borderId="24" xfId="0" applyFont="1" applyFill="1" applyBorder="1" applyAlignment="1">
      <alignment wrapText="1"/>
    </xf>
    <xf numFmtId="3" fontId="46" fillId="0" borderId="62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30" fillId="0" borderId="2" xfId="0" applyNumberFormat="1" applyFont="1" applyBorder="1" applyAlignment="1">
      <alignment horizontal="center" vertical="center" wrapText="1"/>
    </xf>
    <xf numFmtId="14" fontId="40" fillId="0" borderId="33" xfId="0" applyNumberFormat="1" applyFont="1" applyBorder="1" applyAlignment="1">
      <alignment horizontal="center" vertical="center" wrapText="1"/>
    </xf>
    <xf numFmtId="14" fontId="40" fillId="0" borderId="34" xfId="0" applyNumberFormat="1" applyFont="1" applyBorder="1" applyAlignment="1">
      <alignment horizontal="center" vertical="center" wrapText="1"/>
    </xf>
    <xf numFmtId="14" fontId="30" fillId="0" borderId="32" xfId="0" applyNumberFormat="1" applyFont="1" applyBorder="1" applyAlignment="1">
      <alignment horizontal="center" vertical="center" wrapText="1"/>
    </xf>
    <xf numFmtId="14" fontId="30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4" fontId="30" fillId="0" borderId="43" xfId="0" applyNumberFormat="1" applyFont="1" applyBorder="1" applyAlignment="1">
      <alignment horizontal="center" vertical="center" wrapText="1"/>
    </xf>
    <xf numFmtId="14" fontId="30" fillId="0" borderId="29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/>
    </xf>
    <xf numFmtId="14" fontId="40" fillId="0" borderId="32" xfId="0" applyNumberFormat="1" applyFont="1" applyBorder="1" applyAlignment="1">
      <alignment horizontal="center" vertical="center" wrapText="1"/>
    </xf>
    <xf numFmtId="14" fontId="40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left" vertical="top" wrapText="1"/>
    </xf>
    <xf numFmtId="0" fontId="14" fillId="2" borderId="0" xfId="4" applyFont="1" applyFill="1" applyBorder="1" applyAlignment="1" applyProtection="1">
      <alignment horizontal="left" vertical="top" wrapText="1"/>
    </xf>
    <xf numFmtId="0" fontId="43" fillId="0" borderId="46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168" fontId="46" fillId="0" borderId="64" xfId="0" applyNumberFormat="1" applyFont="1" applyBorder="1" applyAlignment="1" applyProtection="1">
      <alignment horizontal="center" vertical="center"/>
    </xf>
    <xf numFmtId="168" fontId="46" fillId="0" borderId="63" xfId="0" applyNumberFormat="1" applyFont="1" applyBorder="1" applyAlignment="1" applyProtection="1">
      <alignment horizontal="center" vertical="center"/>
    </xf>
    <xf numFmtId="168" fontId="46" fillId="0" borderId="52" xfId="0" applyNumberFormat="1" applyFont="1" applyBorder="1" applyAlignment="1" applyProtection="1">
      <alignment horizontal="center" vertical="center"/>
    </xf>
    <xf numFmtId="168" fontId="46" fillId="0" borderId="53" xfId="0" applyNumberFormat="1" applyFont="1" applyBorder="1" applyAlignment="1">
      <alignment horizontal="center" vertical="center"/>
    </xf>
    <xf numFmtId="168" fontId="46" fillId="0" borderId="63" xfId="0" applyNumberFormat="1" applyFont="1" applyBorder="1" applyAlignment="1">
      <alignment horizontal="center" vertical="center"/>
    </xf>
    <xf numFmtId="0" fontId="46" fillId="0" borderId="52" xfId="0" applyNumberFormat="1" applyFont="1" applyBorder="1" applyAlignment="1" applyProtection="1">
      <alignment horizontal="center" vertical="center"/>
      <protection locked="0"/>
    </xf>
    <xf numFmtId="0" fontId="46" fillId="0" borderId="53" xfId="0" applyNumberFormat="1" applyFont="1" applyBorder="1" applyAlignment="1" applyProtection="1">
      <alignment horizontal="center" vertical="center"/>
      <protection locked="0"/>
    </xf>
    <xf numFmtId="168" fontId="46" fillId="0" borderId="53" xfId="0" applyNumberFormat="1" applyFont="1" applyBorder="1" applyAlignment="1" applyProtection="1">
      <alignment horizontal="center" vertical="center"/>
    </xf>
    <xf numFmtId="0" fontId="46" fillId="0" borderId="64" xfId="0" applyNumberFormat="1" applyFont="1" applyBorder="1" applyAlignment="1" applyProtection="1">
      <alignment horizontal="center" vertical="center"/>
      <protection locked="0"/>
    </xf>
    <xf numFmtId="0" fontId="46" fillId="0" borderId="63" xfId="0" applyNumberFormat="1" applyFont="1" applyBorder="1" applyAlignment="1" applyProtection="1">
      <alignment horizontal="center" vertical="center"/>
      <protection locked="0"/>
    </xf>
    <xf numFmtId="168" fontId="46" fillId="0" borderId="49" xfId="0" applyNumberFormat="1" applyFont="1" applyBorder="1" applyAlignment="1" applyProtection="1">
      <alignment horizontal="center" vertical="center"/>
    </xf>
    <xf numFmtId="168" fontId="46" fillId="0" borderId="50" xfId="0" applyNumberFormat="1" applyFont="1" applyBorder="1" applyAlignment="1" applyProtection="1">
      <alignment horizontal="center" vertical="center"/>
    </xf>
    <xf numFmtId="168" fontId="46" fillId="0" borderId="50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 applyProtection="1">
      <alignment horizontal="center" vertical="center"/>
      <protection locked="0"/>
    </xf>
    <xf numFmtId="0" fontId="46" fillId="0" borderId="50" xfId="0" applyNumberFormat="1" applyFont="1" applyBorder="1" applyAlignment="1" applyProtection="1">
      <alignment horizontal="center" vertical="center"/>
      <protection locked="0"/>
    </xf>
    <xf numFmtId="0" fontId="46" fillId="0" borderId="49" xfId="0" applyFont="1" applyBorder="1" applyAlignment="1" applyProtection="1">
      <alignment vertical="center"/>
    </xf>
    <xf numFmtId="0" fontId="46" fillId="0" borderId="51" xfId="0" applyFont="1" applyBorder="1" applyAlignment="1" applyProtection="1">
      <alignment vertical="center"/>
    </xf>
    <xf numFmtId="0" fontId="46" fillId="0" borderId="57" xfId="0" applyFont="1" applyBorder="1" applyAlignment="1" applyProtection="1">
      <alignment vertical="center"/>
    </xf>
    <xf numFmtId="0" fontId="46" fillId="0" borderId="56" xfId="0" applyFont="1" applyBorder="1" applyAlignment="1">
      <alignment vertical="center"/>
    </xf>
    <xf numFmtId="0" fontId="45" fillId="0" borderId="55" xfId="0" applyFont="1" applyBorder="1" applyAlignment="1" applyProtection="1">
      <alignment horizontal="right" vertical="center"/>
    </xf>
    <xf numFmtId="0" fontId="46" fillId="0" borderId="57" xfId="0" applyFont="1" applyBorder="1" applyAlignment="1">
      <alignment vertical="center"/>
    </xf>
    <xf numFmtId="0" fontId="45" fillId="0" borderId="55" xfId="0" applyFont="1" applyBorder="1" applyAlignment="1" applyProtection="1">
      <alignment horizontal="center" vertical="center" wrapText="1"/>
    </xf>
    <xf numFmtId="0" fontId="45" fillId="0" borderId="57" xfId="0" applyFont="1" applyBorder="1" applyAlignment="1" applyProtection="1">
      <alignment horizontal="center" vertical="center" wrapText="1"/>
    </xf>
    <xf numFmtId="0" fontId="45" fillId="0" borderId="56" xfId="0" applyFont="1" applyBorder="1" applyAlignment="1" applyProtection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45" fillId="0" borderId="58" xfId="0" applyFont="1" applyBorder="1" applyAlignment="1" applyProtection="1">
      <alignment horizontal="center" vertical="center" wrapText="1"/>
    </xf>
    <xf numFmtId="0" fontId="45" fillId="0" borderId="59" xfId="0" applyFont="1" applyBorder="1" applyAlignment="1" applyProtection="1">
      <alignment horizontal="center" vertical="center"/>
    </xf>
    <xf numFmtId="0" fontId="45" fillId="0" borderId="60" xfId="0" applyFont="1" applyBorder="1" applyAlignment="1" applyProtection="1">
      <alignment horizontal="center" vertical="center"/>
    </xf>
    <xf numFmtId="0" fontId="45" fillId="0" borderId="57" xfId="0" applyFont="1" applyBorder="1" applyAlignment="1" applyProtection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5" fillId="0" borderId="55" xfId="0" applyFont="1" applyBorder="1" applyAlignment="1" applyProtection="1">
      <alignment horizontal="center" textRotation="90" wrapText="1"/>
    </xf>
    <xf numFmtId="0" fontId="46" fillId="0" borderId="56" xfId="0" applyFont="1" applyBorder="1" applyAlignment="1">
      <alignment horizontal="center" textRotation="90" wrapText="1"/>
    </xf>
    <xf numFmtId="0" fontId="5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45" fillId="0" borderId="49" xfId="0" applyFont="1" applyBorder="1" applyAlignment="1" applyProtection="1">
      <alignment horizontal="right" vertical="center"/>
    </xf>
    <xf numFmtId="0" fontId="46" fillId="0" borderId="51" xfId="0" applyFont="1" applyBorder="1" applyAlignment="1">
      <alignment horizontal="right" vertical="center"/>
    </xf>
    <xf numFmtId="0" fontId="46" fillId="0" borderId="51" xfId="0" applyFont="1" applyBorder="1" applyAlignment="1" applyProtection="1">
      <alignment horizontal="left" vertical="center"/>
      <protection locked="0"/>
    </xf>
    <xf numFmtId="0" fontId="46" fillId="0" borderId="50" xfId="0" applyFont="1" applyBorder="1" applyAlignment="1" applyProtection="1">
      <alignment horizontal="left" vertical="center"/>
      <protection locked="0"/>
    </xf>
    <xf numFmtId="0" fontId="45" fillId="0" borderId="52" xfId="0" applyFont="1" applyBorder="1" applyAlignment="1" applyProtection="1">
      <alignment horizontal="right" vertical="center"/>
    </xf>
    <xf numFmtId="0" fontId="46" fillId="0" borderId="54" xfId="0" applyFont="1" applyBorder="1" applyAlignment="1">
      <alignment horizontal="right" vertical="center"/>
    </xf>
    <xf numFmtId="0" fontId="46" fillId="0" borderId="54" xfId="0" applyFont="1" applyBorder="1" applyAlignment="1" applyProtection="1">
      <alignment horizontal="left" vertical="center"/>
      <protection locked="0"/>
    </xf>
    <xf numFmtId="0" fontId="46" fillId="0" borderId="53" xfId="0" applyFont="1" applyBorder="1" applyAlignment="1" applyProtection="1">
      <alignment horizontal="left" vertical="center"/>
      <protection locked="0"/>
    </xf>
    <xf numFmtId="0" fontId="46" fillId="0" borderId="55" xfId="0" applyFont="1" applyBorder="1" applyAlignment="1" applyProtection="1">
      <alignment vertical="center"/>
    </xf>
    <xf numFmtId="0" fontId="46" fillId="0" borderId="57" xfId="0" applyFont="1" applyBorder="1" applyAlignment="1"/>
    <xf numFmtId="0" fontId="46" fillId="0" borderId="56" xfId="0" applyFont="1" applyBorder="1" applyAlignment="1"/>
    <xf numFmtId="49" fontId="46" fillId="0" borderId="55" xfId="0" applyNumberFormat="1" applyFont="1" applyBorder="1" applyAlignment="1" applyProtection="1">
      <alignment vertical="center"/>
      <protection locked="0"/>
    </xf>
    <xf numFmtId="49" fontId="46" fillId="0" borderId="57" xfId="0" applyNumberFormat="1" applyFont="1" applyBorder="1" applyAlignment="1" applyProtection="1">
      <alignment vertical="center"/>
      <protection locked="0"/>
    </xf>
    <xf numFmtId="49" fontId="46" fillId="0" borderId="56" xfId="0" applyNumberFormat="1" applyFont="1" applyBorder="1" applyAlignment="1" applyProtection="1">
      <alignment vertical="center"/>
      <protection locked="0"/>
    </xf>
  </cellXfs>
  <cellStyles count="5">
    <cellStyle name="Hyperlink" xfId="1" builtinId="8"/>
    <cellStyle name="Normal" xfId="0" builtinId="0"/>
    <cellStyle name="Normal 2" xfId="2"/>
    <cellStyle name="Normal 3" xfId="3"/>
    <cellStyle name="Normal_Bordereau de délivrance" xfId="4"/>
  </cellStyles>
  <dxfs count="495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123825</xdr:rowOff>
    </xdr:from>
    <xdr:to>
      <xdr:col>12</xdr:col>
      <xdr:colOff>57150</xdr:colOff>
      <xdr:row>29</xdr:row>
      <xdr:rowOff>142875</xdr:rowOff>
    </xdr:to>
    <xdr:sp macro="" textlink="">
      <xdr:nvSpPr>
        <xdr:cNvPr id="9311" name="ZoneTexte 1"/>
        <xdr:cNvSpPr txBox="1">
          <a:spLocks noChangeArrowheads="1"/>
        </xdr:cNvSpPr>
      </xdr:nvSpPr>
      <xdr:spPr bwMode="auto">
        <a:xfrm>
          <a:off x="6353175" y="123825"/>
          <a:ext cx="5838825" cy="4752975"/>
        </a:xfrm>
        <a:prstGeom prst="rect">
          <a:avLst/>
        </a:prstGeom>
        <a:solidFill>
          <a:srgbClr val="FFFF66"/>
        </a:solidFill>
        <a:ln>
          <a:noFill/>
        </a:ln>
        <a:effectLst>
          <a:outerShdw blurRad="50800" dist="38100" dir="2700000" algn="tl" rotWithShape="0">
            <a:srgbClr val="808080">
              <a:alpha val="42999"/>
            </a:srgbClr>
          </a:outerShdw>
        </a:effectLst>
        <a:extLst/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Bordereaux de notes des examens, GP; Initiateurs et MF1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Veuillez renseigner les cellules jaunes de la page Jury: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	•Les cellules D12 à D16 seront automatiquement reportées sur les pages suivantes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	•Le numéro de licence est réparti sur deux colonnes. La première renseigne l’année de la première licence et la seconde est le numéro à 6 chiffres de la licence FFESSM. </a:t>
          </a:r>
          <a:r>
            <a:rPr lang="fr-FR" sz="1400" b="0" i="1" u="none" strike="noStrike" baseline="0">
              <a:solidFill>
                <a:srgbClr val="0000FF"/>
              </a:solidFill>
              <a:latin typeface="Calibri"/>
            </a:rPr>
            <a:t>(aide à la saisie sur la base nationale qui n'accepte que les 6 chiffres)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Veuillez renseigner les Prénoms, NOMs et Niveau d’encadrements des membres du jury. Ces informations sont automatiquement reportées sur les pages suivante.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Veuillez renseigner sur la page Bordereaux Délivrance 1 les information relatives aux candidats. Les information utiles sont automatiquement reportées sur les bordereaux de notes.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Sur les bordereaux de Notes, uniquement les notes sont à saisir. (cellules jaunes)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En cas d’échec d’un candidat, indiquez « Echec » en lieu et place du numéro de brevet. Laissez la ligne informé avec les références du candidat.</a:t>
          </a: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504825</xdr:colOff>
      <xdr:row>9</xdr:row>
      <xdr:rowOff>117670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124074" cy="1574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639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550333</xdr:colOff>
      <xdr:row>6</xdr:row>
      <xdr:rowOff>152632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75416" cy="16872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26</xdr:row>
      <xdr:rowOff>0</xdr:rowOff>
    </xdr:from>
    <xdr:to>
      <xdr:col>30</xdr:col>
      <xdr:colOff>0</xdr:colOff>
      <xdr:row>37</xdr:row>
      <xdr:rowOff>0</xdr:rowOff>
    </xdr:to>
    <xdr:sp macro="" textlink="">
      <xdr:nvSpPr>
        <xdr:cNvPr id="1840" name="Line 3"/>
        <xdr:cNvSpPr>
          <a:spLocks noChangeShapeType="1"/>
        </xdr:cNvSpPr>
      </xdr:nvSpPr>
      <xdr:spPr bwMode="auto">
        <a:xfrm>
          <a:off x="23107650" y="6534150"/>
          <a:ext cx="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2376444</xdr:colOff>
      <xdr:row>3</xdr:row>
      <xdr:rowOff>161925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6444" cy="1762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23</xdr:row>
      <xdr:rowOff>0</xdr:rowOff>
    </xdr:from>
    <xdr:to>
      <xdr:col>30</xdr:col>
      <xdr:colOff>0</xdr:colOff>
      <xdr:row>35</xdr:row>
      <xdr:rowOff>0</xdr:rowOff>
    </xdr:to>
    <xdr:sp macro="" textlink="">
      <xdr:nvSpPr>
        <xdr:cNvPr id="11363" name="Line 3"/>
        <xdr:cNvSpPr>
          <a:spLocks noChangeShapeType="1"/>
        </xdr:cNvSpPr>
      </xdr:nvSpPr>
      <xdr:spPr bwMode="auto">
        <a:xfrm>
          <a:off x="23107650" y="593407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2376444</xdr:colOff>
      <xdr:row>3</xdr:row>
      <xdr:rowOff>161925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6444" cy="1762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2019300</xdr:colOff>
      <xdr:row>6</xdr:row>
      <xdr:rowOff>57150</xdr:rowOff>
    </xdr:to>
    <xdr:pic>
      <xdr:nvPicPr>
        <xdr:cNvPr id="2" name="Picture 1" descr="FFESSM_Technique">
          <a:extLst>
            <a:ext uri="{FF2B5EF4-FFF2-40B4-BE49-F238E27FC236}">
              <a16:creationId xmlns="" xmlns:a16="http://schemas.microsoft.com/office/drawing/2014/main" id="{1B631F15-EEA3-F043-ACCC-FE913A25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84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2:D38"/>
  <sheetViews>
    <sheetView zoomScaleNormal="100" workbookViewId="0">
      <selection activeCell="C23" sqref="C23"/>
    </sheetView>
  </sheetViews>
  <sheetFormatPr defaultColWidth="11.42578125" defaultRowHeight="12.75" x14ac:dyDescent="0.2"/>
  <cols>
    <col min="1" max="1" width="15.140625" customWidth="1"/>
    <col min="2" max="3" width="9.140625" customWidth="1"/>
    <col min="4" max="4" width="54.7109375" customWidth="1"/>
    <col min="5" max="256" width="9.140625" customWidth="1"/>
  </cols>
  <sheetData>
    <row r="12" spans="1:4" x14ac:dyDescent="0.2">
      <c r="A12" s="193" t="s">
        <v>80</v>
      </c>
      <c r="B12" s="193"/>
      <c r="C12" s="193"/>
      <c r="D12" s="109">
        <v>43466</v>
      </c>
    </row>
    <row r="13" spans="1:4" x14ac:dyDescent="0.2">
      <c r="A13" s="193" t="s">
        <v>82</v>
      </c>
      <c r="B13" s="193"/>
      <c r="C13" s="193"/>
      <c r="D13" s="108" t="s">
        <v>148</v>
      </c>
    </row>
    <row r="14" spans="1:4" x14ac:dyDescent="0.2">
      <c r="A14" s="193" t="s">
        <v>81</v>
      </c>
      <c r="B14" s="193"/>
      <c r="C14" s="193"/>
      <c r="D14" s="108" t="s">
        <v>98</v>
      </c>
    </row>
    <row r="15" spans="1:4" x14ac:dyDescent="0.2">
      <c r="A15" s="193" t="s">
        <v>83</v>
      </c>
      <c r="B15" s="193"/>
      <c r="C15" s="193"/>
      <c r="D15" s="108" t="s">
        <v>99</v>
      </c>
    </row>
    <row r="16" spans="1:4" x14ac:dyDescent="0.2">
      <c r="A16" s="193" t="s">
        <v>86</v>
      </c>
      <c r="B16" s="193"/>
      <c r="C16" s="193"/>
      <c r="D16" s="108"/>
    </row>
    <row r="19" spans="1:4" ht="13.5" thickBot="1" x14ac:dyDescent="0.25"/>
    <row r="20" spans="1:4" ht="13.5" thickTop="1" x14ac:dyDescent="0.2">
      <c r="A20" s="41" t="s">
        <v>57</v>
      </c>
      <c r="B20" s="192" t="s">
        <v>31</v>
      </c>
      <c r="C20" s="192"/>
      <c r="D20" s="42" t="s">
        <v>55</v>
      </c>
    </row>
    <row r="21" spans="1:4" ht="13.5" thickBot="1" x14ac:dyDescent="0.25">
      <c r="A21" s="37"/>
      <c r="B21" s="43" t="s">
        <v>32</v>
      </c>
      <c r="C21" s="43" t="s">
        <v>33</v>
      </c>
      <c r="D21" s="44" t="s">
        <v>56</v>
      </c>
    </row>
    <row r="22" spans="1:4" ht="13.5" thickTop="1" x14ac:dyDescent="0.2">
      <c r="A22" s="38" t="s">
        <v>58</v>
      </c>
      <c r="B22" s="181">
        <v>12</v>
      </c>
      <c r="C22" s="182">
        <v>345678</v>
      </c>
      <c r="D22" s="183" t="s">
        <v>100</v>
      </c>
    </row>
    <row r="23" spans="1:4" x14ac:dyDescent="0.2">
      <c r="A23" s="39" t="s">
        <v>59</v>
      </c>
      <c r="B23" s="184"/>
      <c r="C23" s="185"/>
      <c r="D23" s="186" t="s">
        <v>101</v>
      </c>
    </row>
    <row r="24" spans="1:4" x14ac:dyDescent="0.2">
      <c r="A24" s="39" t="s">
        <v>5</v>
      </c>
      <c r="B24" s="184"/>
      <c r="C24" s="185"/>
      <c r="D24" s="186" t="s">
        <v>102</v>
      </c>
    </row>
    <row r="25" spans="1:4" x14ac:dyDescent="0.2">
      <c r="A25" s="39" t="s">
        <v>6</v>
      </c>
      <c r="B25" s="184"/>
      <c r="C25" s="185"/>
      <c r="D25" s="186"/>
    </row>
    <row r="26" spans="1:4" x14ac:dyDescent="0.2">
      <c r="A26" s="39" t="s">
        <v>7</v>
      </c>
      <c r="B26" s="184"/>
      <c r="C26" s="185"/>
      <c r="D26" s="186"/>
    </row>
    <row r="27" spans="1:4" x14ac:dyDescent="0.2">
      <c r="A27" s="39" t="s">
        <v>8</v>
      </c>
      <c r="B27" s="184"/>
      <c r="C27" s="185"/>
      <c r="D27" s="186"/>
    </row>
    <row r="28" spans="1:4" x14ac:dyDescent="0.2">
      <c r="A28" s="39" t="s">
        <v>9</v>
      </c>
      <c r="B28" s="184"/>
      <c r="C28" s="185"/>
      <c r="D28" s="186"/>
    </row>
    <row r="29" spans="1:4" x14ac:dyDescent="0.2">
      <c r="A29" s="39" t="s">
        <v>10</v>
      </c>
      <c r="B29" s="184"/>
      <c r="C29" s="185"/>
      <c r="D29" s="186"/>
    </row>
    <row r="30" spans="1:4" x14ac:dyDescent="0.2">
      <c r="A30" s="39" t="s">
        <v>11</v>
      </c>
      <c r="B30" s="184"/>
      <c r="C30" s="185"/>
      <c r="D30" s="186"/>
    </row>
    <row r="31" spans="1:4" x14ac:dyDescent="0.2">
      <c r="A31" s="39" t="s">
        <v>12</v>
      </c>
      <c r="B31" s="184"/>
      <c r="C31" s="185"/>
      <c r="D31" s="186"/>
    </row>
    <row r="32" spans="1:4" x14ac:dyDescent="0.2">
      <c r="A32" s="39" t="s">
        <v>13</v>
      </c>
      <c r="B32" s="184"/>
      <c r="C32" s="185"/>
      <c r="D32" s="186"/>
    </row>
    <row r="33" spans="1:4" x14ac:dyDescent="0.2">
      <c r="A33" s="39" t="s">
        <v>14</v>
      </c>
      <c r="B33" s="184"/>
      <c r="C33" s="185"/>
      <c r="D33" s="186"/>
    </row>
    <row r="34" spans="1:4" x14ac:dyDescent="0.2">
      <c r="A34" s="39" t="s">
        <v>15</v>
      </c>
      <c r="B34" s="184"/>
      <c r="C34" s="185"/>
      <c r="D34" s="186"/>
    </row>
    <row r="35" spans="1:4" x14ac:dyDescent="0.2">
      <c r="A35" s="39" t="s">
        <v>16</v>
      </c>
      <c r="B35" s="184"/>
      <c r="C35" s="185"/>
      <c r="D35" s="186"/>
    </row>
    <row r="36" spans="1:4" x14ac:dyDescent="0.2">
      <c r="A36" s="39" t="s">
        <v>60</v>
      </c>
      <c r="B36" s="184"/>
      <c r="C36" s="185"/>
      <c r="D36" s="186"/>
    </row>
    <row r="37" spans="1:4" ht="13.5" thickBot="1" x14ac:dyDescent="0.25">
      <c r="A37" s="40" t="s">
        <v>61</v>
      </c>
      <c r="B37" s="187"/>
      <c r="C37" s="188"/>
      <c r="D37" s="189"/>
    </row>
    <row r="38" spans="1:4" ht="13.5" thickTop="1" x14ac:dyDescent="0.2"/>
  </sheetData>
  <mergeCells count="6">
    <mergeCell ref="B20:C20"/>
    <mergeCell ref="A12:C12"/>
    <mergeCell ref="A13:C13"/>
    <mergeCell ref="A14:C14"/>
    <mergeCell ref="A15:C15"/>
    <mergeCell ref="A16:C16"/>
  </mergeCells>
  <phoneticPr fontId="11" type="noConversion"/>
  <pageMargins left="0.70000000000000007" right="0.70000000000000007" top="0.75000000000000011" bottom="0.75000000000000011" header="0.30000000000000004" footer="0.30000000000000004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43"/>
  <sheetViews>
    <sheetView topLeftCell="A7" zoomScale="90" zoomScaleNormal="90" workbookViewId="0">
      <selection activeCell="B14" sqref="B14"/>
    </sheetView>
  </sheetViews>
  <sheetFormatPr defaultColWidth="11.42578125" defaultRowHeight="12.75" x14ac:dyDescent="0.2"/>
  <cols>
    <col min="1" max="1" width="4" customWidth="1"/>
    <col min="2" max="2" width="15.42578125" customWidth="1"/>
    <col min="3" max="3" width="6.42578125" customWidth="1"/>
    <col min="4" max="4" width="10.85546875" customWidth="1"/>
    <col min="5" max="5" width="24.28515625" customWidth="1"/>
    <col min="6" max="6" width="11.28515625" customWidth="1"/>
    <col min="7" max="8" width="19.7109375" customWidth="1"/>
    <col min="9" max="9" width="25.85546875" customWidth="1"/>
    <col min="10" max="10" width="11.42578125" customWidth="1"/>
    <col min="11" max="11" width="31.42578125" customWidth="1"/>
    <col min="12" max="12" width="8.42578125" customWidth="1"/>
    <col min="13" max="256" width="9.140625" customWidth="1"/>
  </cols>
  <sheetData>
    <row r="1" spans="1:14" x14ac:dyDescent="0.2">
      <c r="A1" s="193"/>
      <c r="B1" s="193"/>
      <c r="C1" s="193"/>
      <c r="D1" s="193"/>
      <c r="E1" s="193"/>
      <c r="F1" s="193"/>
    </row>
    <row r="2" spans="1:14" ht="18" x14ac:dyDescent="0.25">
      <c r="A2" s="193"/>
      <c r="B2" s="193"/>
      <c r="C2" s="193"/>
      <c r="D2" s="193"/>
      <c r="E2" s="193"/>
      <c r="F2" s="193"/>
      <c r="G2" s="221" t="s">
        <v>17</v>
      </c>
      <c r="H2" s="221"/>
      <c r="I2" s="221"/>
      <c r="J2" s="221"/>
      <c r="K2" s="221"/>
      <c r="M2" s="8"/>
      <c r="N2" s="8"/>
    </row>
    <row r="3" spans="1:14" x14ac:dyDescent="0.2">
      <c r="A3" s="193"/>
      <c r="B3" s="193"/>
      <c r="C3" s="193"/>
      <c r="D3" s="193"/>
      <c r="E3" s="193"/>
      <c r="F3" s="193"/>
      <c r="G3" s="193" t="s">
        <v>18</v>
      </c>
      <c r="H3" s="193"/>
      <c r="I3" s="193"/>
      <c r="J3" s="193"/>
      <c r="K3" s="193"/>
    </row>
    <row r="4" spans="1:14" ht="27.75" customHeight="1" x14ac:dyDescent="0.2">
      <c r="A4" s="193"/>
      <c r="B4" s="193"/>
      <c r="C4" s="193"/>
      <c r="D4" s="193"/>
      <c r="E4" s="193"/>
      <c r="F4" s="193"/>
      <c r="G4" s="222" t="s">
        <v>62</v>
      </c>
      <c r="H4" s="222"/>
      <c r="I4" s="222"/>
      <c r="J4" s="222"/>
      <c r="K4" s="222"/>
      <c r="N4" s="8"/>
    </row>
    <row r="5" spans="1:14" ht="21" customHeight="1" x14ac:dyDescent="0.2">
      <c r="A5" s="193"/>
      <c r="B5" s="193"/>
      <c r="C5" s="193"/>
      <c r="D5" s="193"/>
      <c r="E5" s="193"/>
      <c r="F5" s="193"/>
      <c r="G5" s="27"/>
      <c r="H5" s="23"/>
      <c r="L5" s="24"/>
      <c r="N5" s="8"/>
    </row>
    <row r="6" spans="1:14" ht="29.25" customHeight="1" x14ac:dyDescent="0.25">
      <c r="A6" s="223"/>
      <c r="B6" s="223"/>
      <c r="C6" s="223"/>
      <c r="D6" s="223"/>
      <c r="E6" s="223"/>
      <c r="F6" s="223"/>
      <c r="G6" s="30" t="s">
        <v>79</v>
      </c>
      <c r="H6" s="224" t="str">
        <f>IF(Jury!D14="","",Jury!D14)</f>
        <v>CLUB AQUATIQUE</v>
      </c>
      <c r="I6" s="224"/>
      <c r="K6" s="31">
        <f ca="1">YEAR(TODAY())</f>
        <v>2019</v>
      </c>
      <c r="M6" s="28"/>
      <c r="N6" s="9"/>
    </row>
    <row r="7" spans="1:14" ht="12.75" customHeight="1" x14ac:dyDescent="0.25">
      <c r="E7" s="32"/>
      <c r="K7" s="26"/>
      <c r="M7" s="29"/>
    </row>
    <row r="8" spans="1:14" ht="12.75" customHeight="1" x14ac:dyDescent="0.2">
      <c r="B8" s="25" t="s">
        <v>21</v>
      </c>
      <c r="C8" s="219" t="str">
        <f>IF(Jury!D13&lt;&gt;"",Jury!D13,"")</f>
        <v>FREJUS</v>
      </c>
      <c r="D8" s="219"/>
      <c r="E8" s="219"/>
      <c r="F8" s="214" t="s">
        <v>23</v>
      </c>
      <c r="G8" s="215" t="str">
        <f>IF(Jury!D15="","",Jury!D15)</f>
        <v>CODEP  99</v>
      </c>
      <c r="H8" s="215"/>
      <c r="I8" s="216" t="s">
        <v>30</v>
      </c>
      <c r="J8" s="217">
        <f>IF(B14="",0,1)+IF(B15="",0,1)+IF(B16="",0,1)+IF(B17="",0,1)+IF(B18="",0,1)+IF(B19="",0,1)+IF(B20="",0,1)+IF(B21="",0,1)+IF(B22="",0,1)+IF(B23="",0,1)+IF(B24="",0,1)+IF(B25="",0,1)+IF(B26="",0,1)+IF(B27="",0,1)+IF(B28="",0,1)+IF(B29="",0,1)</f>
        <v>1</v>
      </c>
      <c r="K8" s="10"/>
      <c r="M8" s="29"/>
    </row>
    <row r="9" spans="1:14" x14ac:dyDescent="0.2">
      <c r="B9" s="25" t="s">
        <v>22</v>
      </c>
      <c r="C9" s="220">
        <f>IF(Jury!D12&lt;&gt;"",Jury!D12,"")</f>
        <v>43466</v>
      </c>
      <c r="D9" s="220"/>
      <c r="E9" s="220"/>
      <c r="F9" s="214"/>
      <c r="G9" s="215"/>
      <c r="H9" s="215"/>
      <c r="I9" s="216"/>
      <c r="J9" s="217"/>
    </row>
    <row r="10" spans="1:14" ht="12.75" customHeight="1" x14ac:dyDescent="0.2">
      <c r="B10" s="218"/>
      <c r="C10" s="218"/>
      <c r="D10" s="218"/>
      <c r="E10" s="218"/>
      <c r="F10" s="10"/>
      <c r="G10" s="10"/>
    </row>
    <row r="11" spans="1:14" ht="13.5" thickBot="1" x14ac:dyDescent="0.25">
      <c r="B11" s="11"/>
      <c r="C11" s="11"/>
      <c r="D11" s="11"/>
      <c r="E11" s="11"/>
    </row>
    <row r="12" spans="1:14" ht="18.95" customHeight="1" x14ac:dyDescent="0.2">
      <c r="B12" s="212" t="s">
        <v>34</v>
      </c>
      <c r="C12" s="205" t="s">
        <v>31</v>
      </c>
      <c r="D12" s="205"/>
      <c r="E12" s="33" t="s">
        <v>19</v>
      </c>
      <c r="F12" s="206" t="s">
        <v>24</v>
      </c>
      <c r="G12" s="208" t="s">
        <v>20</v>
      </c>
      <c r="H12" s="209"/>
      <c r="I12" s="199" t="s">
        <v>25</v>
      </c>
      <c r="J12" s="199" t="s">
        <v>26</v>
      </c>
      <c r="K12" s="201" t="s">
        <v>27</v>
      </c>
    </row>
    <row r="13" spans="1:14" ht="15.95" customHeight="1" thickBot="1" x14ac:dyDescent="0.25">
      <c r="B13" s="213"/>
      <c r="C13" s="35" t="s">
        <v>32</v>
      </c>
      <c r="D13" s="35" t="s">
        <v>33</v>
      </c>
      <c r="E13" s="34"/>
      <c r="F13" s="207"/>
      <c r="G13" s="210"/>
      <c r="H13" s="211"/>
      <c r="I13" s="200"/>
      <c r="J13" s="200"/>
      <c r="K13" s="202"/>
    </row>
    <row r="14" spans="1:14" ht="12.75" customHeight="1" x14ac:dyDescent="0.2">
      <c r="A14" s="23">
        <v>1</v>
      </c>
      <c r="B14" s="107">
        <v>23564</v>
      </c>
      <c r="C14" s="110">
        <v>3</v>
      </c>
      <c r="D14" s="114">
        <v>9875</v>
      </c>
      <c r="E14" s="95" t="s">
        <v>150</v>
      </c>
      <c r="F14" s="118"/>
      <c r="G14" s="203"/>
      <c r="H14" s="204"/>
      <c r="I14" s="92"/>
      <c r="J14" s="93"/>
      <c r="K14" s="94"/>
    </row>
    <row r="15" spans="1:14" ht="12.75" customHeight="1" x14ac:dyDescent="0.2">
      <c r="A15" s="23">
        <v>2</v>
      </c>
      <c r="B15" s="107"/>
      <c r="C15" s="111"/>
      <c r="D15" s="115"/>
      <c r="E15" s="95"/>
      <c r="F15" s="119"/>
      <c r="G15" s="194"/>
      <c r="H15" s="194"/>
      <c r="I15" s="96"/>
      <c r="J15" s="93"/>
      <c r="K15" s="94"/>
    </row>
    <row r="16" spans="1:14" x14ac:dyDescent="0.2">
      <c r="A16" s="23">
        <v>3</v>
      </c>
      <c r="B16" s="107"/>
      <c r="C16" s="111"/>
      <c r="D16" s="115"/>
      <c r="E16" s="95"/>
      <c r="F16" s="119"/>
      <c r="G16" s="197"/>
      <c r="H16" s="198"/>
      <c r="I16" s="96"/>
      <c r="J16" s="97"/>
      <c r="K16" s="98"/>
    </row>
    <row r="17" spans="1:12" x14ac:dyDescent="0.2">
      <c r="A17" s="23">
        <v>4</v>
      </c>
      <c r="B17" s="106"/>
      <c r="C17" s="111"/>
      <c r="D17" s="115"/>
      <c r="E17" s="95"/>
      <c r="F17" s="119"/>
      <c r="G17" s="194"/>
      <c r="H17" s="194"/>
      <c r="I17" s="99"/>
      <c r="J17" s="93"/>
      <c r="K17" s="100"/>
    </row>
    <row r="18" spans="1:12" x14ac:dyDescent="0.2">
      <c r="A18" s="23">
        <v>5</v>
      </c>
      <c r="B18" s="107"/>
      <c r="C18" s="111"/>
      <c r="D18" s="115"/>
      <c r="E18" s="95"/>
      <c r="F18" s="119"/>
      <c r="G18" s="194"/>
      <c r="H18" s="194"/>
      <c r="I18" s="99"/>
      <c r="J18" s="93"/>
      <c r="K18" s="94"/>
    </row>
    <row r="19" spans="1:12" x14ac:dyDescent="0.2">
      <c r="A19" s="23">
        <v>6</v>
      </c>
      <c r="B19" s="106"/>
      <c r="C19" s="111"/>
      <c r="D19" s="115"/>
      <c r="E19" s="95"/>
      <c r="F19" s="119"/>
      <c r="G19" s="194"/>
      <c r="H19" s="194"/>
      <c r="I19" s="96"/>
      <c r="J19" s="101"/>
      <c r="K19" s="98"/>
    </row>
    <row r="20" spans="1:12" x14ac:dyDescent="0.2">
      <c r="A20" s="23">
        <v>7</v>
      </c>
      <c r="B20" s="107"/>
      <c r="C20" s="111"/>
      <c r="D20" s="115"/>
      <c r="E20" s="95"/>
      <c r="F20" s="119"/>
      <c r="G20" s="197"/>
      <c r="H20" s="198"/>
      <c r="I20" s="99"/>
      <c r="J20" s="97"/>
      <c r="K20" s="98"/>
    </row>
    <row r="21" spans="1:12" x14ac:dyDescent="0.2">
      <c r="A21" s="23">
        <v>8</v>
      </c>
      <c r="B21" s="106"/>
      <c r="C21" s="111"/>
      <c r="D21" s="115"/>
      <c r="E21" s="95"/>
      <c r="F21" s="119"/>
      <c r="G21" s="194"/>
      <c r="H21" s="194"/>
      <c r="I21" s="99"/>
      <c r="J21" s="101"/>
      <c r="K21" s="98"/>
    </row>
    <row r="22" spans="1:12" x14ac:dyDescent="0.2">
      <c r="A22" s="23">
        <v>9</v>
      </c>
      <c r="B22" s="107"/>
      <c r="C22" s="111"/>
      <c r="D22" s="115"/>
      <c r="E22" s="95"/>
      <c r="F22" s="119"/>
      <c r="G22" s="194"/>
      <c r="H22" s="194"/>
      <c r="I22" s="99"/>
      <c r="J22" s="97"/>
      <c r="K22" s="98"/>
    </row>
    <row r="23" spans="1:12" x14ac:dyDescent="0.2">
      <c r="A23" s="23">
        <v>10</v>
      </c>
      <c r="B23" s="106"/>
      <c r="C23" s="111"/>
      <c r="D23" s="115"/>
      <c r="E23" s="95"/>
      <c r="F23" s="119"/>
      <c r="G23" s="194"/>
      <c r="H23" s="194"/>
      <c r="I23" s="99"/>
      <c r="J23" s="97"/>
      <c r="K23" s="98"/>
    </row>
    <row r="24" spans="1:12" x14ac:dyDescent="0.2">
      <c r="A24" s="23">
        <v>11</v>
      </c>
      <c r="B24" s="107"/>
      <c r="C24" s="111"/>
      <c r="D24" s="115"/>
      <c r="E24" s="78"/>
      <c r="F24" s="119"/>
      <c r="G24" s="194"/>
      <c r="H24" s="194"/>
      <c r="I24" s="96"/>
      <c r="J24" s="97"/>
      <c r="K24" s="98"/>
    </row>
    <row r="25" spans="1:12" x14ac:dyDescent="0.2">
      <c r="A25" s="23">
        <v>12</v>
      </c>
      <c r="B25" s="82"/>
      <c r="C25" s="112"/>
      <c r="D25" s="116"/>
      <c r="E25" s="13"/>
      <c r="F25" s="120"/>
      <c r="G25" s="225"/>
      <c r="H25" s="226"/>
      <c r="I25" s="81"/>
      <c r="J25" s="79"/>
      <c r="K25" s="80"/>
    </row>
    <row r="26" spans="1:12" x14ac:dyDescent="0.2">
      <c r="A26" s="23">
        <v>13</v>
      </c>
      <c r="B26" s="77"/>
      <c r="C26" s="112"/>
      <c r="D26" s="116"/>
      <c r="E26" s="13"/>
      <c r="F26" s="120"/>
      <c r="G26" s="225"/>
      <c r="H26" s="226"/>
      <c r="I26" s="81"/>
      <c r="J26" s="79"/>
      <c r="K26" s="80"/>
    </row>
    <row r="27" spans="1:12" x14ac:dyDescent="0.2">
      <c r="A27" s="23">
        <v>14</v>
      </c>
      <c r="B27" s="82"/>
      <c r="C27" s="112"/>
      <c r="D27" s="116"/>
      <c r="E27" s="13"/>
      <c r="F27" s="121"/>
      <c r="G27" s="225"/>
      <c r="H27" s="226"/>
      <c r="I27" s="81"/>
      <c r="J27" s="79"/>
      <c r="K27" s="80"/>
    </row>
    <row r="28" spans="1:12" x14ac:dyDescent="0.2">
      <c r="A28" s="23">
        <v>15</v>
      </c>
      <c r="B28" s="83"/>
      <c r="C28" s="112"/>
      <c r="D28" s="116"/>
      <c r="E28" s="190"/>
      <c r="F28" s="122"/>
      <c r="G28" s="225"/>
      <c r="H28" s="226"/>
      <c r="I28" s="84"/>
      <c r="J28" s="85"/>
      <c r="K28" s="86"/>
    </row>
    <row r="29" spans="1:12" ht="13.5" thickBot="1" x14ac:dyDescent="0.25">
      <c r="A29" s="23">
        <v>16</v>
      </c>
      <c r="B29" s="87"/>
      <c r="C29" s="113"/>
      <c r="D29" s="117"/>
      <c r="E29" s="14"/>
      <c r="F29" s="123"/>
      <c r="G29" s="195"/>
      <c r="H29" s="196"/>
      <c r="I29" s="88"/>
      <c r="J29" s="89"/>
      <c r="K29" s="90"/>
    </row>
    <row r="30" spans="1:12" ht="11.1" customHeight="1" x14ac:dyDescent="0.2">
      <c r="B30" s="17"/>
      <c r="C30" s="36"/>
      <c r="D30" s="36"/>
      <c r="E30" s="19"/>
      <c r="F30" s="20"/>
      <c r="G30" s="20"/>
      <c r="H30" s="20"/>
      <c r="I30" s="21"/>
      <c r="J30" s="18"/>
      <c r="K30" s="21"/>
      <c r="L30" s="22"/>
    </row>
    <row r="31" spans="1:12" ht="12.75" customHeight="1" x14ac:dyDescent="0.2">
      <c r="B31" s="230" t="s">
        <v>29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15"/>
    </row>
    <row r="32" spans="1:12" ht="12" customHeight="1" x14ac:dyDescent="0.2">
      <c r="B32" s="230" t="s">
        <v>28</v>
      </c>
      <c r="C32" s="230"/>
      <c r="D32" s="230"/>
      <c r="E32" s="230"/>
      <c r="F32" s="230"/>
      <c r="G32" s="230"/>
      <c r="H32" s="230"/>
      <c r="I32" s="230"/>
      <c r="J32" s="230"/>
      <c r="K32" s="230"/>
      <c r="L32" s="15"/>
    </row>
    <row r="33" spans="2:12" ht="21" customHeight="1" x14ac:dyDescent="0.2">
      <c r="B33" s="229" t="str">
        <f>"Jury"&amp;" "&amp;": "&amp;Jury!D22&amp;IF(Jury!D23&lt;&gt;"",CONCATENATE(", ",Jury!D23),"")&amp;IF(Jury!D24&lt;&gt;"",CONCATENATE(", ",Jury!D24),"")&amp;IF(Jury!D25&lt;&gt;"",CONCATENATE(", ",Jury!D25),"")&amp;IF(Jury!D26&lt;&gt;"",CONCATENATE(", ",Jury!D26),"")&amp;IF(Jury!D27&lt;&gt;"",CONCATENATE(", ",Jury!D27),"")&amp;IF(Jury!D28&lt;&gt;"",CONCATENATE(", ",Jury!D28),"")&amp;IF(Jury!D29&lt;&gt;"",CONCATENATE(", ",Jury!D29),"")&amp;IF(Jury!D30&lt;&gt;"",CONCATENATE(", ",Jury!D30),"")&amp;IF(Jury!D31&lt;&gt;"",CONCATENATE(", ",Jury!D31),"")&amp;IF(Jury!D32&lt;&gt;"",CONCATENATE(", ",Jury!D32),"")&amp;IF(Jury!D33&lt;&gt;"",CONCATENATE(", ",Jury!D33),"")&amp;IF(Jury!D34&lt;&gt;"",CONCATENATE(", ",Jury!D34),"")&amp;IF(Jury!D35&lt;&gt;"",CONCATENATE(", ",Jury!D35),"")&amp;IF(Jury!D36&lt;&gt;"",CONCATENATE(", ",Jury!D36),"")&amp;IF(Jury!D37&lt;&gt;"",CONCATENATE(", ",Jury!D37),"")&amp;"."</f>
        <v>Jury : Paul Hochon, John Deuff, Pierre Quiroule.</v>
      </c>
      <c r="C33" s="229"/>
      <c r="D33" s="229"/>
      <c r="E33" s="229"/>
      <c r="F33" s="229"/>
      <c r="G33" s="229"/>
      <c r="H33" s="229"/>
      <c r="I33" s="229"/>
      <c r="J33" s="229"/>
      <c r="K33" s="229"/>
    </row>
    <row r="34" spans="2:12" ht="15" customHeight="1" x14ac:dyDescent="0.2">
      <c r="B34" s="229"/>
      <c r="C34" s="229"/>
      <c r="D34" s="229"/>
      <c r="E34" s="229"/>
      <c r="F34" s="229"/>
      <c r="G34" s="229"/>
      <c r="H34" s="229"/>
      <c r="I34" s="229"/>
      <c r="J34" s="229"/>
      <c r="K34" s="229"/>
    </row>
    <row r="35" spans="2:12" ht="12.95" customHeight="1" x14ac:dyDescent="0.2">
      <c r="B35" s="229"/>
      <c r="C35" s="229"/>
      <c r="D35" s="229"/>
      <c r="E35" s="229"/>
      <c r="F35" s="229"/>
      <c r="G35" s="229"/>
      <c r="H35" s="229"/>
      <c r="I35" s="229"/>
      <c r="J35" s="229"/>
      <c r="K35" s="229"/>
    </row>
    <row r="36" spans="2:12" x14ac:dyDescent="0.2">
      <c r="B36" s="229"/>
      <c r="C36" s="229"/>
      <c r="D36" s="229"/>
      <c r="E36" s="229"/>
      <c r="F36" s="229"/>
      <c r="G36" s="229"/>
      <c r="H36" s="229"/>
      <c r="I36" s="229"/>
      <c r="J36" s="229"/>
      <c r="K36" s="229"/>
    </row>
    <row r="37" spans="2:12" x14ac:dyDescent="0.2">
      <c r="B37" s="16"/>
      <c r="C37" s="102"/>
      <c r="D37" s="102"/>
      <c r="E37" s="16"/>
      <c r="F37" s="16"/>
      <c r="G37" s="103"/>
      <c r="H37" s="103"/>
      <c r="I37" s="16"/>
      <c r="J37" s="16"/>
      <c r="K37" s="104"/>
    </row>
    <row r="38" spans="2:12" ht="12.95" customHeight="1" x14ac:dyDescent="0.2">
      <c r="B38" s="228" t="s">
        <v>97</v>
      </c>
      <c r="C38" s="228"/>
      <c r="D38" s="228"/>
      <c r="E38" s="228"/>
      <c r="F38" s="228" t="s">
        <v>85</v>
      </c>
      <c r="G38" s="228"/>
      <c r="H38" s="228"/>
      <c r="I38" s="228" t="s">
        <v>84</v>
      </c>
      <c r="J38" s="228"/>
      <c r="K38" s="228"/>
    </row>
    <row r="39" spans="2:12" ht="12" customHeight="1" x14ac:dyDescent="0.2">
      <c r="B39" s="227" t="s">
        <v>96</v>
      </c>
      <c r="C39" s="227"/>
      <c r="D39" s="227"/>
      <c r="E39" s="227"/>
      <c r="F39" s="227" t="str">
        <f>Jury!D23</f>
        <v>John Deuff</v>
      </c>
      <c r="G39" s="227"/>
      <c r="H39" s="227"/>
      <c r="I39" s="227" t="str">
        <f>Jury!D22</f>
        <v>Paul Hochon</v>
      </c>
      <c r="J39" s="227"/>
      <c r="K39" s="227"/>
      <c r="L39" s="12"/>
    </row>
    <row r="40" spans="2:12" ht="12" customHeight="1" x14ac:dyDescent="0.2"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12"/>
    </row>
    <row r="41" spans="2:12" ht="12" customHeight="1" x14ac:dyDescent="0.2"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12"/>
    </row>
    <row r="42" spans="2:12" x14ac:dyDescent="0.2"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"/>
    </row>
    <row r="43" spans="2:12" x14ac:dyDescent="0.2"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</sheetData>
  <mergeCells count="45">
    <mergeCell ref="B33:K36"/>
    <mergeCell ref="B31:K31"/>
    <mergeCell ref="B32:K32"/>
    <mergeCell ref="B39:E42"/>
    <mergeCell ref="F39:H42"/>
    <mergeCell ref="I39:K42"/>
    <mergeCell ref="I38:K38"/>
    <mergeCell ref="F38:H38"/>
    <mergeCell ref="B38:E38"/>
    <mergeCell ref="A1:F5"/>
    <mergeCell ref="G2:K2"/>
    <mergeCell ref="G3:K3"/>
    <mergeCell ref="G4:K4"/>
    <mergeCell ref="A6:F6"/>
    <mergeCell ref="H6:I6"/>
    <mergeCell ref="F8:F9"/>
    <mergeCell ref="G8:H9"/>
    <mergeCell ref="I8:I9"/>
    <mergeCell ref="J8:J9"/>
    <mergeCell ref="B10:E10"/>
    <mergeCell ref="C8:E8"/>
    <mergeCell ref="C9:E9"/>
    <mergeCell ref="C12:D12"/>
    <mergeCell ref="F12:F13"/>
    <mergeCell ref="G12:H13"/>
    <mergeCell ref="I12:I13"/>
    <mergeCell ref="B12:B13"/>
    <mergeCell ref="J12:J13"/>
    <mergeCell ref="K12:K13"/>
    <mergeCell ref="G14:H14"/>
    <mergeCell ref="G15:H15"/>
    <mergeCell ref="G16:H16"/>
    <mergeCell ref="G17:H17"/>
    <mergeCell ref="G29:H29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</mergeCells>
  <phoneticPr fontId="11" type="noConversion"/>
  <printOptions horizontalCentered="1" verticalCentered="1"/>
  <pageMargins left="0.71" right="0.71" top="0.75000000000000011" bottom="0.75000000000000011" header="0.31" footer="0.31"/>
  <pageSetup paperSize="9" scale="6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47"/>
  <sheetViews>
    <sheetView tabSelected="1" topLeftCell="A4" zoomScale="75" zoomScaleNormal="75" workbookViewId="0">
      <selection activeCell="A25" sqref="A25"/>
    </sheetView>
  </sheetViews>
  <sheetFormatPr defaultColWidth="11.42578125" defaultRowHeight="12.75" x14ac:dyDescent="0.2"/>
  <cols>
    <col min="1" max="1" width="70" customWidth="1"/>
    <col min="2" max="2" width="6.28515625" customWidth="1"/>
    <col min="3" max="18" width="10.85546875" customWidth="1"/>
    <col min="19" max="256" width="9.140625" customWidth="1"/>
  </cols>
  <sheetData>
    <row r="1" spans="1:22" ht="42" customHeight="1" x14ac:dyDescent="0.2">
      <c r="A1" s="254"/>
      <c r="B1" s="254"/>
      <c r="C1" s="254"/>
      <c r="D1" s="254"/>
      <c r="E1" s="254"/>
      <c r="F1" s="254"/>
      <c r="G1" s="76" t="s">
        <v>35</v>
      </c>
      <c r="H1" s="256">
        <f>Jury!D12</f>
        <v>43466</v>
      </c>
      <c r="I1" s="257"/>
      <c r="J1" s="257"/>
      <c r="K1" s="257"/>
      <c r="L1" s="257"/>
      <c r="M1" s="258"/>
      <c r="N1" s="258"/>
      <c r="O1" s="258"/>
      <c r="P1" s="258"/>
      <c r="Q1" s="258"/>
      <c r="R1" s="258"/>
    </row>
    <row r="2" spans="1:22" ht="42" customHeight="1" x14ac:dyDescent="0.2">
      <c r="A2" s="254"/>
      <c r="B2" s="254"/>
      <c r="C2" s="254"/>
      <c r="D2" s="254"/>
      <c r="E2" s="254"/>
      <c r="F2" s="254"/>
      <c r="G2" s="76" t="s">
        <v>36</v>
      </c>
      <c r="H2" s="257" t="str">
        <f>Jury!D13</f>
        <v>FREJUS</v>
      </c>
      <c r="I2" s="257"/>
      <c r="J2" s="257"/>
      <c r="K2" s="257"/>
      <c r="L2" s="257"/>
      <c r="M2" s="258"/>
      <c r="N2" s="258"/>
      <c r="O2" s="258"/>
      <c r="P2" s="258"/>
      <c r="Q2" s="258"/>
      <c r="R2" s="258"/>
    </row>
    <row r="3" spans="1:22" ht="42" customHeight="1" thickBot="1" x14ac:dyDescent="0.25">
      <c r="A3" s="254"/>
      <c r="B3" s="254"/>
      <c r="C3" s="254"/>
      <c r="D3" s="254"/>
      <c r="E3" s="254"/>
      <c r="F3" s="254"/>
      <c r="G3" s="252">
        <f>Jury!D16</f>
        <v>0</v>
      </c>
      <c r="H3" s="252"/>
      <c r="I3" s="252"/>
      <c r="J3" s="252"/>
      <c r="K3" s="252"/>
      <c r="L3" s="252"/>
      <c r="M3" s="259"/>
      <c r="N3" s="259"/>
      <c r="O3" s="259"/>
      <c r="P3" s="259"/>
      <c r="Q3" s="259"/>
      <c r="R3" s="259"/>
    </row>
    <row r="4" spans="1:22" s="48" customFormat="1" ht="15.95" customHeight="1" x14ac:dyDescent="0.25">
      <c r="A4" s="254" t="s">
        <v>78</v>
      </c>
      <c r="B4" s="254"/>
      <c r="C4" s="246" t="s">
        <v>37</v>
      </c>
      <c r="D4" s="247"/>
      <c r="E4" s="246" t="s">
        <v>38</v>
      </c>
      <c r="F4" s="247"/>
      <c r="G4" s="246" t="s">
        <v>39</v>
      </c>
      <c r="H4" s="247"/>
      <c r="I4" s="246" t="s">
        <v>40</v>
      </c>
      <c r="J4" s="247"/>
      <c r="K4" s="246" t="s">
        <v>41</v>
      </c>
      <c r="L4" s="247"/>
      <c r="M4" s="246" t="s">
        <v>42</v>
      </c>
      <c r="N4" s="247"/>
      <c r="O4" s="246" t="s">
        <v>43</v>
      </c>
      <c r="P4" s="247"/>
      <c r="Q4" s="246" t="s">
        <v>44</v>
      </c>
      <c r="R4" s="247"/>
      <c r="S4" s="46"/>
      <c r="T4" s="253"/>
      <c r="U4" s="253"/>
      <c r="V4" s="47"/>
    </row>
    <row r="5" spans="1:22" s="48" customFormat="1" ht="33" customHeight="1" x14ac:dyDescent="0.25">
      <c r="A5" s="254"/>
      <c r="B5" s="254"/>
      <c r="C5" s="250" t="str">
        <f>IF('Bordereaux Délivrance 1'!E14&lt;&gt;"",'Bordereaux Délivrance 1'!E14,"")</f>
        <v>EINSTEIN Albert</v>
      </c>
      <c r="D5" s="251"/>
      <c r="E5" s="250" t="str">
        <f>IF('Bordereaux Délivrance 1'!E15&lt;&gt;"",'Bordereaux Délivrance 1'!E15,"")</f>
        <v/>
      </c>
      <c r="F5" s="251"/>
      <c r="G5" s="250" t="str">
        <f>IF('Bordereaux Délivrance 1'!E16&lt;&gt;"",'Bordereaux Délivrance 1'!E16,"")</f>
        <v/>
      </c>
      <c r="H5" s="251"/>
      <c r="I5" s="250" t="str">
        <f>IF('Bordereaux Délivrance 1'!E17&lt;&gt;"",'Bordereaux Délivrance 1'!E17,"")</f>
        <v/>
      </c>
      <c r="J5" s="251"/>
      <c r="K5" s="250" t="str">
        <f>IF('Bordereaux Délivrance 1'!E18&lt;&gt;"",'Bordereaux Délivrance 1'!E18,"")</f>
        <v/>
      </c>
      <c r="L5" s="251"/>
      <c r="M5" s="250" t="str">
        <f>IF('Bordereaux Délivrance 1'!E19&lt;&gt;"",'Bordereaux Délivrance 1'!E19,"")</f>
        <v/>
      </c>
      <c r="N5" s="251"/>
      <c r="O5" s="250" t="str">
        <f>IF('Bordereaux Délivrance 1'!E20&lt;&gt;"",'Bordereaux Délivrance 1'!E20,"")</f>
        <v/>
      </c>
      <c r="P5" s="251"/>
      <c r="Q5" s="250" t="str">
        <f>IF('Bordereaux Délivrance 1'!E21&lt;&gt;"",'Bordereaux Délivrance 1'!E21,"")</f>
        <v/>
      </c>
      <c r="R5" s="251"/>
      <c r="S5" s="49"/>
      <c r="T5" s="49"/>
      <c r="U5" s="49"/>
      <c r="V5" s="47"/>
    </row>
    <row r="6" spans="1:22" s="52" customFormat="1" ht="24.95" customHeight="1" thickBot="1" x14ac:dyDescent="0.25">
      <c r="A6" s="255"/>
      <c r="B6" s="255"/>
      <c r="C6" s="248" t="str">
        <f>IF(ISNA(VLOOKUP("NF",C9:C33,1,FALSE)),IF(AND(D13="RECU",D19="RECU",D27="RECU",D35="RECU"),"RECU",IF(AND(D13="RECU",D19="RECU",D27="RECU",IF(ISNUMBER(D34),D34,0)&gt;=90,ISNUMBER(C29),ISNUMBER(C30),ISNUMBER(C31),ISNUMBER(C32),ISNUMBER(C33)),"RECU Pratique",IF(AND(D35="RECU",(IF(ISNUMBER(D12),D12,0)+IF(ISNUMBER(D18),D18,0)+IF(ISNUMBER(D26),D26,0))&gt;=133,ISNUMBER(C9),ISNUMBER(C10),ISNUMBER(C11),ISNUMBER(C15),ISNUMBER(C16),ISNUMBER(17),ISNUMBER(C21),ISNUMBER(22),ISNUMBER(C23),ISNUMBER(C24),EXACT(C25,"F")),"RECU Théorie",IF(OR(D13="",D19="",D27="",D35=""),"","RECALE")))),"RECALE")</f>
        <v>RECU</v>
      </c>
      <c r="D6" s="249"/>
      <c r="E6" s="248" t="str">
        <f t="shared" ref="E6:R6" si="0">IF(ISNA(VLOOKUP("NF",E9:E33,1,FALSE)),IF(AND(F13="RECU",F19="RECU",F27="RECU",F35="RECU"),"RECU",IF(AND(F13="RECU",F19="RECU",F27="RECU",IF(ISNUMBER(F34),F34,0)&gt;=90,ISNUMBER(E29),ISNUMBER(E30),ISNUMBER(E31),ISNUMBER(E32),ISNUMBER(E33)),"RECU Pratique",IF(AND(F35="RECU",(IF(ISNUMBER(F12),F12,0)+IF(ISNUMBER(F18),F18,0)+IF(ISNUMBER(F26),F26,0))&gt;=133,ISNUMBER(E9),ISNUMBER(E10),ISNUMBER(E11),ISNUMBER(E15),ISNUMBER(E16),ISNUMBER(17),ISNUMBER(E21),ISNUMBER(22),ISNUMBER(E23),ISNUMBER(E24),EXACT(E25,"F")),"RECU Théorie",IF(OR(F13="",F19="",F27="",F35=""),"","RECALE")))),"RECALE")</f>
        <v>RECU Théorie</v>
      </c>
      <c r="F6" s="249"/>
      <c r="G6" s="248" t="str">
        <f t="shared" ref="G6:R6" si="1">IF(ISNA(VLOOKUP("NF",G9:G33,1,FALSE)),IF(AND(H13="RECU",H19="RECU",H27="RECU",H35="RECU"),"RECU",IF(AND(H13="RECU",H19="RECU",H27="RECU",IF(ISNUMBER(H34),H34,0)&gt;=90,ISNUMBER(G29),ISNUMBER(G30),ISNUMBER(G31),ISNUMBER(G32),ISNUMBER(G33)),"RECU Pratique",IF(AND(H35="RECU",(IF(ISNUMBER(H12),H12,0)+IF(ISNUMBER(H18),H18,0)+IF(ISNUMBER(H26),H26,0))&gt;=133,ISNUMBER(G9),ISNUMBER(G10),ISNUMBER(G11),ISNUMBER(G15),ISNUMBER(G16),ISNUMBER(17),ISNUMBER(G21),ISNUMBER(22),ISNUMBER(G23),ISNUMBER(G24),EXACT(G25,"F")),"RECU Théorie",IF(OR(H13="",H19="",H27="",H35=""),"","RECALE")))),"RECALE")</f>
        <v>RECALE</v>
      </c>
      <c r="H6" s="249"/>
      <c r="I6" s="248" t="str">
        <f t="shared" ref="I6:R6" si="2">IF(ISNA(VLOOKUP("NF",I9:I33,1,FALSE)),IF(AND(J13="RECU",J19="RECU",J27="RECU",J35="RECU"),"RECU",IF(AND(J13="RECU",J19="RECU",J27="RECU",IF(ISNUMBER(J34),J34,0)&gt;=90,ISNUMBER(I29),ISNUMBER(I30),ISNUMBER(I31),ISNUMBER(I32),ISNUMBER(I33)),"RECU Pratique",IF(AND(J35="RECU",(IF(ISNUMBER(J12),J12,0)+IF(ISNUMBER(J18),J18,0)+IF(ISNUMBER(J26),J26,0))&gt;=133,ISNUMBER(I9),ISNUMBER(I10),ISNUMBER(I11),ISNUMBER(I15),ISNUMBER(I16),ISNUMBER(17),ISNUMBER(I21),ISNUMBER(22),ISNUMBER(I23),ISNUMBER(I24),EXACT(I25,"F")),"RECU Théorie",IF(OR(J13="",J19="",J27="",J35=""),"","RECALE")))),"RECALE")</f>
        <v>RECALE</v>
      </c>
      <c r="J6" s="249"/>
      <c r="K6" s="248" t="str">
        <f t="shared" ref="K6:R6" si="3">IF(ISNA(VLOOKUP("NF",K9:K33,1,FALSE)),IF(AND(L13="RECU",L19="RECU",L27="RECU",L35="RECU"),"RECU",IF(AND(L13="RECU",L19="RECU",L27="RECU",IF(ISNUMBER(L34),L34,0)&gt;=90,ISNUMBER(K29),ISNUMBER(K30),ISNUMBER(K31),ISNUMBER(K32),ISNUMBER(K33)),"RECU Pratique",IF(AND(L35="RECU",(IF(ISNUMBER(L12),L12,0)+IF(ISNUMBER(L18),L18,0)+IF(ISNUMBER(L26),L26,0))&gt;=133,ISNUMBER(K9),ISNUMBER(K10),ISNUMBER(K11),ISNUMBER(K15),ISNUMBER(K16),ISNUMBER(17),ISNUMBER(K21),ISNUMBER(22),ISNUMBER(K23),ISNUMBER(K24),EXACT(K25,"F")),"RECU Théorie",IF(OR(L13="",L19="",L27="",L35=""),"","RECALE")))),"RECALE")</f>
        <v>RECU</v>
      </c>
      <c r="L6" s="249"/>
      <c r="M6" s="248" t="str">
        <f t="shared" ref="M6:R6" si="4">IF(ISNA(VLOOKUP("NF",M9:M33,1,FALSE)),IF(AND(N13="RECU",N19="RECU",N27="RECU",N35="RECU"),"RECU",IF(AND(N13="RECU",N19="RECU",N27="RECU",IF(ISNUMBER(N34),N34,0)&gt;=90,ISNUMBER(M29),ISNUMBER(M30),ISNUMBER(M31),ISNUMBER(M32),ISNUMBER(M33)),"RECU Pratique",IF(AND(N35="RECU",(IF(ISNUMBER(N12),N12,0)+IF(ISNUMBER(N18),N18,0)+IF(ISNUMBER(N26),N26,0))&gt;=133,ISNUMBER(M9),ISNUMBER(M10),ISNUMBER(M11),ISNUMBER(M15),ISNUMBER(M16),ISNUMBER(17),ISNUMBER(M21),ISNUMBER(22),ISNUMBER(M23),ISNUMBER(M24),EXACT(M25,"F")),"RECU Théorie",IF(OR(N13="",N19="",N27="",N35=""),"","RECALE")))),"RECALE")</f>
        <v/>
      </c>
      <c r="N6" s="249"/>
      <c r="O6" s="248" t="str">
        <f t="shared" ref="O6:R6" si="5">IF(ISNA(VLOOKUP("NF",O9:O33,1,FALSE)),IF(AND(P13="RECU",P19="RECU",P27="RECU",P35="RECU"),"RECU",IF(AND(P13="RECU",P19="RECU",P27="RECU",IF(ISNUMBER(P34),P34,0)&gt;=90,ISNUMBER(O29),ISNUMBER(O30),ISNUMBER(O31),ISNUMBER(O32),ISNUMBER(O33)),"RECU Pratique",IF(AND(P35="RECU",(IF(ISNUMBER(P12),P12,0)+IF(ISNUMBER(P18),P18,0)+IF(ISNUMBER(P26),P26,0))&gt;=133,ISNUMBER(O9),ISNUMBER(O10),ISNUMBER(O11),ISNUMBER(O15),ISNUMBER(O16),ISNUMBER(17),ISNUMBER(O21),ISNUMBER(22),ISNUMBER(O23),ISNUMBER(O24),EXACT(O25,"F")),"RECU Théorie",IF(OR(P13="",P19="",P27="",P35=""),"","RECALE")))),"RECALE")</f>
        <v/>
      </c>
      <c r="P6" s="249"/>
      <c r="Q6" s="248" t="str">
        <f t="shared" ref="Q6:R6" si="6">IF(ISNA(VLOOKUP("NF",Q9:Q33,1,FALSE)),IF(AND(R13="RECU",R19="RECU",R27="RECU",R35="RECU"),"RECU",IF(AND(R13="RECU",R19="RECU",R27="RECU",IF(ISNUMBER(R34),R34,0)&gt;=90,ISNUMBER(Q29),ISNUMBER(Q30),ISNUMBER(Q31),ISNUMBER(Q32),ISNUMBER(Q33)),"RECU Pratique",IF(AND(R35="RECU",(IF(ISNUMBER(R12),R12,0)+IF(ISNUMBER(R18),R18,0)+IF(ISNUMBER(R26),R26,0))&gt;=133,ISNUMBER(Q9),ISNUMBER(Q10),ISNUMBER(Q11),ISNUMBER(Q15),ISNUMBER(Q16),ISNUMBER(17),ISNUMBER(Q21),ISNUMBER(22),ISNUMBER(Q23),ISNUMBER(Q24),EXACT(Q25,"F")),"RECU Théorie",IF(OR(R13="",R19="",R27="",R35=""),"","RECALE")))),"RECALE")</f>
        <v/>
      </c>
      <c r="R6" s="249"/>
      <c r="S6" s="50"/>
      <c r="T6" s="50"/>
      <c r="U6" s="50"/>
      <c r="V6" s="51"/>
    </row>
    <row r="7" spans="1:22" s="48" customFormat="1" ht="15.95" customHeight="1" x14ac:dyDescent="0.25">
      <c r="A7" s="53" t="s">
        <v>1</v>
      </c>
      <c r="B7" s="54" t="s">
        <v>65</v>
      </c>
      <c r="C7" s="53" t="s">
        <v>0</v>
      </c>
      <c r="D7" s="54" t="s">
        <v>77</v>
      </c>
      <c r="E7" s="53" t="s">
        <v>0</v>
      </c>
      <c r="F7" s="54" t="s">
        <v>77</v>
      </c>
      <c r="G7" s="53" t="s">
        <v>0</v>
      </c>
      <c r="H7" s="54" t="s">
        <v>77</v>
      </c>
      <c r="I7" s="53" t="s">
        <v>0</v>
      </c>
      <c r="J7" s="54" t="s">
        <v>77</v>
      </c>
      <c r="K7" s="53" t="s">
        <v>0</v>
      </c>
      <c r="L7" s="54" t="s">
        <v>77</v>
      </c>
      <c r="M7" s="53" t="s">
        <v>0</v>
      </c>
      <c r="N7" s="54" t="s">
        <v>77</v>
      </c>
      <c r="O7" s="53" t="s">
        <v>0</v>
      </c>
      <c r="P7" s="54" t="s">
        <v>77</v>
      </c>
      <c r="Q7" s="53" t="s">
        <v>0</v>
      </c>
      <c r="R7" s="54" t="s">
        <v>77</v>
      </c>
      <c r="S7" s="46"/>
      <c r="T7" s="46"/>
      <c r="U7" s="46"/>
      <c r="V7" s="47"/>
    </row>
    <row r="8" spans="1:22" s="48" customFormat="1" ht="15.95" customHeight="1" x14ac:dyDescent="0.25">
      <c r="A8" s="73" t="s">
        <v>67</v>
      </c>
      <c r="B8" s="56"/>
      <c r="C8" s="55"/>
      <c r="D8" s="56"/>
      <c r="E8" s="55"/>
      <c r="F8" s="56"/>
      <c r="G8" s="55"/>
      <c r="H8" s="56"/>
      <c r="I8" s="55"/>
      <c r="J8" s="56"/>
      <c r="K8" s="55"/>
      <c r="L8" s="56"/>
      <c r="M8" s="55"/>
      <c r="N8" s="56"/>
      <c r="O8" s="55"/>
      <c r="P8" s="56"/>
      <c r="Q8" s="55"/>
      <c r="R8" s="56"/>
      <c r="S8" s="46"/>
      <c r="T8" s="46"/>
      <c r="U8" s="46"/>
      <c r="V8" s="47"/>
    </row>
    <row r="9" spans="1:22" s="52" customFormat="1" ht="15.95" customHeight="1" x14ac:dyDescent="0.2">
      <c r="A9" s="57" t="s">
        <v>3</v>
      </c>
      <c r="B9" s="58">
        <v>2</v>
      </c>
      <c r="C9" s="59">
        <v>10</v>
      </c>
      <c r="D9" s="74">
        <f>IF(ISNUMBER(C9),$B9*C9,"")</f>
        <v>20</v>
      </c>
      <c r="E9" s="59">
        <v>10</v>
      </c>
      <c r="F9" s="74">
        <f>IF(ISNUMBER(E9),$B9*E9,"")</f>
        <v>20</v>
      </c>
      <c r="G9" s="59">
        <v>10</v>
      </c>
      <c r="H9" s="74">
        <f>IF(ISNUMBER(G9),$B9*G9,"")</f>
        <v>20</v>
      </c>
      <c r="I9" s="59">
        <v>5</v>
      </c>
      <c r="J9" s="74">
        <f>IF(ISNUMBER(I9),$B9*I9,"")</f>
        <v>10</v>
      </c>
      <c r="K9" s="59">
        <v>10</v>
      </c>
      <c r="L9" s="74">
        <f>IF(ISNUMBER(K9),$B9*K9,"")</f>
        <v>20</v>
      </c>
      <c r="M9" s="59"/>
      <c r="N9" s="74" t="str">
        <f>IF(ISNUMBER(M9),$B9*M9,"")</f>
        <v/>
      </c>
      <c r="O9" s="59"/>
      <c r="P9" s="74" t="str">
        <f>IF(ISNUMBER(O9),$B9*O9,"")</f>
        <v/>
      </c>
      <c r="Q9" s="59"/>
      <c r="R9" s="74" t="str">
        <f>IF(ISNUMBER(Q9),$B9*Q9,"")</f>
        <v/>
      </c>
      <c r="S9" s="60"/>
      <c r="T9" s="61"/>
      <c r="U9" s="60"/>
      <c r="V9" s="51"/>
    </row>
    <row r="10" spans="1:22" s="52" customFormat="1" ht="15.95" customHeight="1" x14ac:dyDescent="0.2">
      <c r="A10" s="57" t="s">
        <v>95</v>
      </c>
      <c r="B10" s="58">
        <v>2</v>
      </c>
      <c r="C10" s="59">
        <v>10</v>
      </c>
      <c r="D10" s="74">
        <f t="shared" ref="D10:R11" si="7">IF(ISNUMBER(C10),$B10*C10,"")</f>
        <v>20</v>
      </c>
      <c r="E10" s="59">
        <v>5</v>
      </c>
      <c r="F10" s="74">
        <f t="shared" si="7"/>
        <v>10</v>
      </c>
      <c r="G10" s="59">
        <v>10</v>
      </c>
      <c r="H10" s="74">
        <f t="shared" si="7"/>
        <v>20</v>
      </c>
      <c r="I10" s="59">
        <v>5</v>
      </c>
      <c r="J10" s="74">
        <f t="shared" si="7"/>
        <v>10</v>
      </c>
      <c r="K10" s="59">
        <v>10</v>
      </c>
      <c r="L10" s="74">
        <f t="shared" si="7"/>
        <v>20</v>
      </c>
      <c r="M10" s="59"/>
      <c r="N10" s="74" t="str">
        <f t="shared" si="7"/>
        <v/>
      </c>
      <c r="O10" s="59"/>
      <c r="P10" s="74" t="str">
        <f t="shared" si="7"/>
        <v/>
      </c>
      <c r="Q10" s="59"/>
      <c r="R10" s="74" t="str">
        <f t="shared" si="7"/>
        <v/>
      </c>
      <c r="S10" s="60"/>
      <c r="T10" s="61"/>
      <c r="U10" s="60"/>
      <c r="V10" s="51"/>
    </row>
    <row r="11" spans="1:22" s="52" customFormat="1" ht="15.95" customHeight="1" x14ac:dyDescent="0.2">
      <c r="A11" s="57" t="s">
        <v>66</v>
      </c>
      <c r="B11" s="58">
        <v>1</v>
      </c>
      <c r="C11" s="59">
        <v>10</v>
      </c>
      <c r="D11" s="74">
        <f t="shared" si="7"/>
        <v>10</v>
      </c>
      <c r="E11" s="59">
        <v>10</v>
      </c>
      <c r="F11" s="74">
        <f t="shared" si="7"/>
        <v>10</v>
      </c>
      <c r="G11" s="59">
        <v>10</v>
      </c>
      <c r="H11" s="74">
        <f t="shared" si="7"/>
        <v>10</v>
      </c>
      <c r="I11" s="59">
        <v>5</v>
      </c>
      <c r="J11" s="74">
        <f t="shared" si="7"/>
        <v>5</v>
      </c>
      <c r="K11" s="59">
        <v>10</v>
      </c>
      <c r="L11" s="74">
        <f t="shared" si="7"/>
        <v>10</v>
      </c>
      <c r="M11" s="59"/>
      <c r="N11" s="74" t="str">
        <f t="shared" si="7"/>
        <v/>
      </c>
      <c r="O11" s="59"/>
      <c r="P11" s="74" t="str">
        <f t="shared" si="7"/>
        <v/>
      </c>
      <c r="Q11" s="59"/>
      <c r="R11" s="74" t="str">
        <f t="shared" si="7"/>
        <v/>
      </c>
      <c r="S11" s="60"/>
      <c r="T11" s="61"/>
      <c r="U11" s="60"/>
      <c r="V11" s="51"/>
    </row>
    <row r="12" spans="1:22" s="48" customFormat="1" ht="15.95" customHeight="1" x14ac:dyDescent="0.3">
      <c r="A12" s="62" t="s">
        <v>68</v>
      </c>
      <c r="B12" s="63"/>
      <c r="C12" s="75"/>
      <c r="D12" s="63">
        <f>IF(OR(ISNUMBER(C9),ISNUMBER(C10),ISNUMBER(C11)),SUM(D9:D11),"")</f>
        <v>50</v>
      </c>
      <c r="E12" s="75"/>
      <c r="F12" s="63">
        <f>IF(OR(ISNUMBER(E9),ISNUMBER(E10),ISNUMBER(E11)),SUM(F9:F11),"")</f>
        <v>40</v>
      </c>
      <c r="G12" s="75"/>
      <c r="H12" s="63">
        <f>IF(OR(ISNUMBER(G9),ISNUMBER(G10),ISNUMBER(G11)),SUM(H9:H11),"")</f>
        <v>50</v>
      </c>
      <c r="I12" s="75"/>
      <c r="J12" s="63">
        <f>IF(OR(ISNUMBER(I9),ISNUMBER(I10),ISNUMBER(I11)),SUM(J9:J11),"")</f>
        <v>25</v>
      </c>
      <c r="K12" s="75"/>
      <c r="L12" s="63">
        <f>IF(OR(ISNUMBER(K9),ISNUMBER(K10),ISNUMBER(K11)),SUM(L9:L11),"")</f>
        <v>50</v>
      </c>
      <c r="M12" s="75"/>
      <c r="N12" s="63" t="str">
        <f>IF(OR(ISNUMBER(M9),ISNUMBER(M10),ISNUMBER(M11)),SUM(N9:N11),"")</f>
        <v/>
      </c>
      <c r="O12" s="75"/>
      <c r="P12" s="63" t="str">
        <f>IF(OR(ISNUMBER(O9),ISNUMBER(O10),ISNUMBER(O11)),SUM(P9:P11),"")</f>
        <v/>
      </c>
      <c r="Q12" s="75"/>
      <c r="R12" s="63" t="str">
        <f>IF(OR(ISNUMBER(Q9),ISNUMBER(Q10),ISNUMBER(Q11)),SUM(R9:R11),"")</f>
        <v/>
      </c>
      <c r="S12" s="65"/>
      <c r="T12" s="66"/>
      <c r="U12" s="65"/>
      <c r="V12" s="47"/>
    </row>
    <row r="13" spans="1:22" s="67" customFormat="1" ht="15.95" customHeight="1" x14ac:dyDescent="0.25">
      <c r="A13" s="64"/>
      <c r="B13" s="63"/>
      <c r="C13" s="64"/>
      <c r="D13" s="63" t="str">
        <f>IF(AND(ISNUMBER(C9),ISNUMBER(C10),ISNUMBER(C11)),IF(D12&lt;50,"RECALE",IF(C11&lt;5,"RECALE",IF(C10&lt;5,"RECALE",IF(C9&lt;5,"RECALE","RECU")))),"")</f>
        <v>RECU</v>
      </c>
      <c r="E13" s="64"/>
      <c r="F13" s="63" t="str">
        <f>IF(AND(ISNUMBER(E9),ISNUMBER(E10),ISNUMBER(E11)),IF(F12&lt;50,"RECALE",IF(E11&lt;5,"RECALE",IF(E10&lt;5,"RECALE",IF(E9&lt;5,"RECALE","RECU")))),"")</f>
        <v>RECALE</v>
      </c>
      <c r="G13" s="64"/>
      <c r="H13" s="63" t="str">
        <f>IF(AND(ISNUMBER(G9),ISNUMBER(G10),ISNUMBER(G11)),IF(H12&lt;50,"RECALE",IF(G11&lt;5,"RECALE",IF(G10&lt;5,"RECALE",IF(G9&lt;5,"RECALE","RECU")))),"")</f>
        <v>RECU</v>
      </c>
      <c r="I13" s="64"/>
      <c r="J13" s="63" t="str">
        <f>IF(AND(ISNUMBER(I9),ISNUMBER(I10),ISNUMBER(I11)),IF(J12&lt;50,"RECALE",IF(I11&lt;5,"RECALE",IF(I10&lt;5,"RECALE",IF(I9&lt;5,"RECALE","RECU")))),"")</f>
        <v>RECALE</v>
      </c>
      <c r="K13" s="64"/>
      <c r="L13" s="63" t="str">
        <f>IF(AND(ISNUMBER(K9),ISNUMBER(K10),ISNUMBER(K11)),IF(L12&lt;50,"RECALE",IF(K11&lt;5,"RECALE",IF(K10&lt;5,"RECALE",IF(K9&lt;5,"RECALE","RECU")))),"")</f>
        <v>RECU</v>
      </c>
      <c r="M13" s="64"/>
      <c r="N13" s="63" t="str">
        <f>IF(AND(ISNUMBER(M9),ISNUMBER(M10),ISNUMBER(M11)),IF(N12&lt;50,"RECALE",IF(M11&lt;5,"RECALE",IF(M10&lt;5,"RECALE",IF(M9&lt;5,"RECALE","RECU")))),"")</f>
        <v/>
      </c>
      <c r="O13" s="64"/>
      <c r="P13" s="63" t="str">
        <f>IF(AND(ISNUMBER(O9),ISNUMBER(O10),ISNUMBER(O11)),IF(P12&lt;50,"RECALE",IF(O11&lt;5,"RECALE",IF(O10&lt;5,"RECALE",IF(O9&lt;5,"RECALE","RECU")))),"")</f>
        <v/>
      </c>
      <c r="Q13" s="64"/>
      <c r="R13" s="63" t="str">
        <f>IF(AND(ISNUMBER(Q9),ISNUMBER(Q10),ISNUMBER(Q11)),IF(R12&lt;50,"RECALE",IF(Q11&lt;5,"RECALE",IF(Q10&lt;5,"RECALE",IF(Q9&lt;5,"RECALE","RECU")))),"")</f>
        <v/>
      </c>
      <c r="S13" s="65"/>
      <c r="T13" s="66"/>
      <c r="U13" s="65"/>
      <c r="V13" s="47"/>
    </row>
    <row r="14" spans="1:22" s="68" customFormat="1" ht="15.95" customHeight="1" x14ac:dyDescent="0.25">
      <c r="A14" s="73" t="s">
        <v>69</v>
      </c>
      <c r="B14" s="56"/>
      <c r="C14" s="55"/>
      <c r="D14" s="56"/>
      <c r="E14" s="55"/>
      <c r="F14" s="56"/>
      <c r="G14" s="55"/>
      <c r="H14" s="56"/>
      <c r="I14" s="55"/>
      <c r="J14" s="56"/>
      <c r="K14" s="55"/>
      <c r="L14" s="56"/>
      <c r="M14" s="55"/>
      <c r="N14" s="56"/>
      <c r="O14" s="55"/>
      <c r="P14" s="56"/>
      <c r="Q14" s="55"/>
      <c r="R14" s="56"/>
      <c r="S14" s="60"/>
      <c r="T14" s="61"/>
      <c r="U14" s="60"/>
      <c r="V14" s="51"/>
    </row>
    <row r="15" spans="1:22" s="52" customFormat="1" ht="15.95" customHeight="1" x14ac:dyDescent="0.2">
      <c r="A15" s="57" t="s">
        <v>72</v>
      </c>
      <c r="B15" s="58">
        <v>2</v>
      </c>
      <c r="C15" s="59">
        <v>10</v>
      </c>
      <c r="D15" s="74">
        <f t="shared" ref="D15:R17" si="8">IF(ISNUMBER(C15),$B15*C15,"")</f>
        <v>20</v>
      </c>
      <c r="E15" s="59">
        <v>10</v>
      </c>
      <c r="F15" s="74">
        <f t="shared" si="8"/>
        <v>20</v>
      </c>
      <c r="G15" s="59">
        <v>10</v>
      </c>
      <c r="H15" s="74">
        <f t="shared" si="8"/>
        <v>20</v>
      </c>
      <c r="I15" s="59">
        <v>5</v>
      </c>
      <c r="J15" s="74">
        <f t="shared" si="8"/>
        <v>10</v>
      </c>
      <c r="K15" s="59">
        <v>10</v>
      </c>
      <c r="L15" s="74">
        <f t="shared" si="8"/>
        <v>20</v>
      </c>
      <c r="M15" s="59"/>
      <c r="N15" s="74" t="str">
        <f t="shared" si="8"/>
        <v/>
      </c>
      <c r="O15" s="59"/>
      <c r="P15" s="74" t="str">
        <f t="shared" si="8"/>
        <v/>
      </c>
      <c r="Q15" s="59"/>
      <c r="R15" s="74" t="str">
        <f t="shared" si="8"/>
        <v/>
      </c>
      <c r="S15" s="60"/>
      <c r="T15" s="61"/>
      <c r="U15" s="60"/>
      <c r="V15" s="51"/>
    </row>
    <row r="16" spans="1:22" s="52" customFormat="1" ht="15.95" customHeight="1" x14ac:dyDescent="0.2">
      <c r="A16" s="57" t="s">
        <v>73</v>
      </c>
      <c r="B16" s="58">
        <v>3</v>
      </c>
      <c r="C16" s="59">
        <v>10</v>
      </c>
      <c r="D16" s="74">
        <f t="shared" si="8"/>
        <v>30</v>
      </c>
      <c r="E16" s="59">
        <v>10</v>
      </c>
      <c r="F16" s="74">
        <f t="shared" si="8"/>
        <v>30</v>
      </c>
      <c r="G16" s="59">
        <v>10</v>
      </c>
      <c r="H16" s="74">
        <f t="shared" si="8"/>
        <v>30</v>
      </c>
      <c r="I16" s="59">
        <v>5</v>
      </c>
      <c r="J16" s="74">
        <f t="shared" si="8"/>
        <v>15</v>
      </c>
      <c r="K16" s="59">
        <v>10</v>
      </c>
      <c r="L16" s="74">
        <f t="shared" si="8"/>
        <v>30</v>
      </c>
      <c r="M16" s="59"/>
      <c r="N16" s="74" t="str">
        <f t="shared" si="8"/>
        <v/>
      </c>
      <c r="O16" s="59"/>
      <c r="P16" s="74" t="str">
        <f t="shared" si="8"/>
        <v/>
      </c>
      <c r="Q16" s="59"/>
      <c r="R16" s="74" t="str">
        <f t="shared" si="8"/>
        <v/>
      </c>
      <c r="S16" s="60"/>
      <c r="T16" s="61"/>
      <c r="U16" s="60"/>
      <c r="V16" s="51"/>
    </row>
    <row r="17" spans="1:22" s="52" customFormat="1" ht="15.95" customHeight="1" x14ac:dyDescent="0.2">
      <c r="A17" s="57" t="s">
        <v>74</v>
      </c>
      <c r="B17" s="58">
        <v>3</v>
      </c>
      <c r="C17" s="59">
        <v>10</v>
      </c>
      <c r="D17" s="74">
        <f t="shared" si="8"/>
        <v>30</v>
      </c>
      <c r="E17" s="59">
        <v>10</v>
      </c>
      <c r="F17" s="74">
        <f t="shared" si="8"/>
        <v>30</v>
      </c>
      <c r="G17" s="59">
        <v>10</v>
      </c>
      <c r="H17" s="74">
        <f t="shared" si="8"/>
        <v>30</v>
      </c>
      <c r="I17" s="59">
        <v>5</v>
      </c>
      <c r="J17" s="74">
        <f t="shared" si="8"/>
        <v>15</v>
      </c>
      <c r="K17" s="59">
        <v>10</v>
      </c>
      <c r="L17" s="74">
        <f t="shared" si="8"/>
        <v>30</v>
      </c>
      <c r="M17" s="59"/>
      <c r="N17" s="74" t="str">
        <f t="shared" si="8"/>
        <v/>
      </c>
      <c r="O17" s="59"/>
      <c r="P17" s="74" t="str">
        <f t="shared" si="8"/>
        <v/>
      </c>
      <c r="Q17" s="59"/>
      <c r="R17" s="74" t="str">
        <f t="shared" si="8"/>
        <v/>
      </c>
      <c r="S17" s="60"/>
      <c r="T17" s="61"/>
      <c r="U17" s="60"/>
      <c r="V17" s="51"/>
    </row>
    <row r="18" spans="1:22" s="48" customFormat="1" ht="15.95" customHeight="1" x14ac:dyDescent="0.3">
      <c r="A18" s="62" t="s">
        <v>71</v>
      </c>
      <c r="B18" s="63"/>
      <c r="C18" s="75"/>
      <c r="D18" s="63">
        <f>IF(OR(ISNUMBER(C15),ISNUMBER(C16),ISNUMBER(C17)),SUM(D15:D17),"")</f>
        <v>80</v>
      </c>
      <c r="E18" s="75"/>
      <c r="F18" s="63">
        <f>IF(OR(ISNUMBER(E15),ISNUMBER(E16),ISNUMBER(E17)),SUM(F15:F17),"")</f>
        <v>80</v>
      </c>
      <c r="G18" s="75"/>
      <c r="H18" s="63">
        <f>IF(OR(ISNUMBER(G15),ISNUMBER(G16),ISNUMBER(G17)),SUM(H15:H17),"")</f>
        <v>80</v>
      </c>
      <c r="I18" s="75"/>
      <c r="J18" s="63">
        <f>IF(OR(ISNUMBER(I15),ISNUMBER(I16),ISNUMBER(I17)),SUM(J15:J17),"")</f>
        <v>40</v>
      </c>
      <c r="K18" s="75"/>
      <c r="L18" s="63">
        <f>IF(OR(ISNUMBER(K15),ISNUMBER(K16),ISNUMBER(K17)),SUM(L15:L17),"")</f>
        <v>80</v>
      </c>
      <c r="M18" s="75"/>
      <c r="N18" s="63" t="str">
        <f>IF(OR(ISNUMBER(M15),ISNUMBER(M16),ISNUMBER(M17)),SUM(N15:N17),"")</f>
        <v/>
      </c>
      <c r="O18" s="75"/>
      <c r="P18" s="63" t="str">
        <f>IF(OR(ISNUMBER(O15),ISNUMBER(O16),ISNUMBER(O17)),SUM(P15:P17),"")</f>
        <v/>
      </c>
      <c r="Q18" s="75"/>
      <c r="R18" s="63" t="str">
        <f>IF(OR(ISNUMBER(Q15),ISNUMBER(Q16),ISNUMBER(Q17)),SUM(R15:R17),"")</f>
        <v/>
      </c>
      <c r="S18" s="65"/>
      <c r="T18" s="66"/>
      <c r="U18" s="65"/>
      <c r="V18" s="47"/>
    </row>
    <row r="19" spans="1:22" s="67" customFormat="1" ht="15.95" customHeight="1" x14ac:dyDescent="0.25">
      <c r="A19" s="64"/>
      <c r="B19" s="63"/>
      <c r="C19" s="64"/>
      <c r="D19" s="63" t="str">
        <f>IF(AND(ISNUMBER(C15),ISNUMBER(C16),ISNUMBER(C17)),IF(D18&lt;50,"RECALE",IF(C17&lt;5,"RECALE",IF(C16&lt;5,"RECALE",IF(C15&lt;5,"RECALE","RECU")))),"")</f>
        <v>RECU</v>
      </c>
      <c r="E19" s="64"/>
      <c r="F19" s="63" t="str">
        <f>IF(AND(ISNUMBER(E15),ISNUMBER(E16),ISNUMBER(E17)),IF(F18&lt;50,"RECALE",IF(E17&lt;5,"RECALE",IF(E16&lt;5,"RECALE",IF(E15&lt;5,"RECALE","RECU")))),"")</f>
        <v>RECU</v>
      </c>
      <c r="G19" s="64"/>
      <c r="H19" s="63" t="str">
        <f>IF(AND(ISNUMBER(G15),ISNUMBER(G16),ISNUMBER(G17)),IF(H18&lt;50,"RECALE",IF(G17&lt;5,"RECALE",IF(G16&lt;5,"RECALE",IF(G15&lt;5,"RECALE","RECU")))),"")</f>
        <v>RECU</v>
      </c>
      <c r="I19" s="64"/>
      <c r="J19" s="63" t="str">
        <f>IF(AND(ISNUMBER(I15),ISNUMBER(I16),ISNUMBER(I17)),IF(J18&lt;50,"RECALE",IF(I17&lt;5,"RECALE",IF(I16&lt;5,"RECALE",IF(I15&lt;5,"RECALE","RECU")))),"")</f>
        <v>RECALE</v>
      </c>
      <c r="K19" s="64"/>
      <c r="L19" s="63" t="str">
        <f>IF(AND(ISNUMBER(K15),ISNUMBER(K16),ISNUMBER(K17)),IF(L18&lt;50,"RECALE",IF(K17&lt;5,"RECALE",IF(K16&lt;5,"RECALE",IF(K15&lt;5,"RECALE","RECU")))),"")</f>
        <v>RECU</v>
      </c>
      <c r="M19" s="64"/>
      <c r="N19" s="63" t="str">
        <f>IF(AND(ISNUMBER(M15),ISNUMBER(M16),ISNUMBER(M17)),IF(N18&lt;50,"RECALE",IF(M17&lt;5,"RECALE",IF(M16&lt;5,"RECALE",IF(M15&lt;5,"RECALE","RECU")))),"")</f>
        <v/>
      </c>
      <c r="O19" s="64"/>
      <c r="P19" s="63" t="str">
        <f>IF(AND(ISNUMBER(O15),ISNUMBER(O16),ISNUMBER(O17)),IF(P18&lt;50,"RECALE",IF(O17&lt;5,"RECALE",IF(O16&lt;5,"RECALE",IF(O15&lt;5,"RECALE","RECU")))),"")</f>
        <v/>
      </c>
      <c r="Q19" s="64"/>
      <c r="R19" s="63" t="str">
        <f>IF(AND(ISNUMBER(Q15),ISNUMBER(Q16),ISNUMBER(Q17)),IF(R18&lt;50,"RECALE",IF(Q17&lt;5,"RECALE",IF(Q16&lt;5,"RECALE",IF(Q15&lt;5,"RECALE","RECU")))),"")</f>
        <v/>
      </c>
      <c r="S19" s="65"/>
      <c r="T19" s="66"/>
      <c r="U19" s="65"/>
      <c r="V19" s="47"/>
    </row>
    <row r="20" spans="1:22" s="68" customFormat="1" ht="15.95" customHeight="1" x14ac:dyDescent="0.25">
      <c r="A20" s="73" t="s">
        <v>70</v>
      </c>
      <c r="B20" s="56"/>
      <c r="C20" s="55"/>
      <c r="D20" s="56"/>
      <c r="E20" s="55"/>
      <c r="F20" s="56"/>
      <c r="G20" s="55"/>
      <c r="H20" s="56"/>
      <c r="I20" s="55"/>
      <c r="J20" s="56"/>
      <c r="K20" s="55"/>
      <c r="L20" s="56"/>
      <c r="M20" s="55"/>
      <c r="N20" s="56"/>
      <c r="O20" s="55"/>
      <c r="P20" s="56"/>
      <c r="Q20" s="55"/>
      <c r="R20" s="56"/>
      <c r="S20" s="60"/>
      <c r="T20" s="61"/>
      <c r="U20" s="60"/>
      <c r="V20" s="51"/>
    </row>
    <row r="21" spans="1:22" s="52" customFormat="1" ht="15.95" customHeight="1" x14ac:dyDescent="0.2">
      <c r="A21" s="57" t="s">
        <v>64</v>
      </c>
      <c r="B21" s="58">
        <v>2</v>
      </c>
      <c r="C21" s="59">
        <v>10</v>
      </c>
      <c r="D21" s="74">
        <f t="shared" ref="D21:R24" si="9">IF(ISNUMBER(C21),$B21*C21,"")</f>
        <v>20</v>
      </c>
      <c r="E21" s="59">
        <v>10</v>
      </c>
      <c r="F21" s="74">
        <f t="shared" si="9"/>
        <v>20</v>
      </c>
      <c r="G21" s="59">
        <v>10</v>
      </c>
      <c r="H21" s="74">
        <f t="shared" si="9"/>
        <v>20</v>
      </c>
      <c r="I21" s="59">
        <v>5</v>
      </c>
      <c r="J21" s="74">
        <f t="shared" si="9"/>
        <v>10</v>
      </c>
      <c r="K21" s="59">
        <v>10</v>
      </c>
      <c r="L21" s="74">
        <f t="shared" si="9"/>
        <v>20</v>
      </c>
      <c r="M21" s="59"/>
      <c r="N21" s="74" t="str">
        <f t="shared" si="9"/>
        <v/>
      </c>
      <c r="O21" s="59"/>
      <c r="P21" s="74" t="str">
        <f t="shared" si="9"/>
        <v/>
      </c>
      <c r="Q21" s="59"/>
      <c r="R21" s="74" t="str">
        <f t="shared" si="9"/>
        <v/>
      </c>
      <c r="S21" s="60"/>
      <c r="T21" s="61"/>
      <c r="U21" s="60"/>
      <c r="V21" s="51"/>
    </row>
    <row r="22" spans="1:22" s="52" customFormat="1" ht="15.95" customHeight="1" x14ac:dyDescent="0.2">
      <c r="A22" s="57" t="s">
        <v>87</v>
      </c>
      <c r="B22" s="58">
        <v>1</v>
      </c>
      <c r="C22" s="59">
        <v>20</v>
      </c>
      <c r="D22" s="74">
        <f t="shared" si="9"/>
        <v>20</v>
      </c>
      <c r="E22" s="59">
        <v>10</v>
      </c>
      <c r="F22" s="74">
        <f t="shared" si="9"/>
        <v>10</v>
      </c>
      <c r="G22" s="59">
        <v>20</v>
      </c>
      <c r="H22" s="74">
        <f t="shared" si="9"/>
        <v>20</v>
      </c>
      <c r="I22" s="59">
        <v>5</v>
      </c>
      <c r="J22" s="74">
        <f t="shared" si="9"/>
        <v>5</v>
      </c>
      <c r="K22" s="59">
        <v>10</v>
      </c>
      <c r="L22" s="74">
        <f t="shared" si="9"/>
        <v>10</v>
      </c>
      <c r="M22" s="59"/>
      <c r="N22" s="74" t="str">
        <f t="shared" si="9"/>
        <v/>
      </c>
      <c r="O22" s="59"/>
      <c r="P22" s="74" t="str">
        <f t="shared" si="9"/>
        <v/>
      </c>
      <c r="Q22" s="59"/>
      <c r="R22" s="74" t="str">
        <f t="shared" si="9"/>
        <v/>
      </c>
      <c r="S22" s="60"/>
      <c r="T22" s="61"/>
      <c r="U22" s="60"/>
      <c r="V22" s="51"/>
    </row>
    <row r="23" spans="1:22" s="52" customFormat="1" ht="15.95" customHeight="1" x14ac:dyDescent="0.2">
      <c r="A23" s="57" t="s">
        <v>88</v>
      </c>
      <c r="B23" s="58">
        <v>1</v>
      </c>
      <c r="C23" s="59">
        <v>10</v>
      </c>
      <c r="D23" s="74">
        <f t="shared" si="9"/>
        <v>10</v>
      </c>
      <c r="E23" s="59">
        <v>10</v>
      </c>
      <c r="F23" s="74">
        <f t="shared" si="9"/>
        <v>10</v>
      </c>
      <c r="G23" s="59">
        <v>10</v>
      </c>
      <c r="H23" s="74">
        <f t="shared" si="9"/>
        <v>10</v>
      </c>
      <c r="I23" s="59">
        <v>5</v>
      </c>
      <c r="J23" s="74">
        <f t="shared" si="9"/>
        <v>5</v>
      </c>
      <c r="K23" s="59">
        <v>10</v>
      </c>
      <c r="L23" s="74">
        <f t="shared" si="9"/>
        <v>10</v>
      </c>
      <c r="M23" s="59"/>
      <c r="N23" s="74" t="str">
        <f t="shared" si="9"/>
        <v/>
      </c>
      <c r="O23" s="59"/>
      <c r="P23" s="74" t="str">
        <f t="shared" si="9"/>
        <v/>
      </c>
      <c r="Q23" s="59"/>
      <c r="R23" s="74" t="str">
        <f t="shared" si="9"/>
        <v/>
      </c>
      <c r="S23" s="60"/>
      <c r="T23" s="61"/>
      <c r="U23" s="60"/>
      <c r="V23" s="51"/>
    </row>
    <row r="24" spans="1:22" s="52" customFormat="1" ht="15.95" customHeight="1" x14ac:dyDescent="0.2">
      <c r="A24" s="57" t="s">
        <v>134</v>
      </c>
      <c r="B24" s="58">
        <v>2</v>
      </c>
      <c r="C24" s="59">
        <v>10</v>
      </c>
      <c r="D24" s="74">
        <f t="shared" si="9"/>
        <v>20</v>
      </c>
      <c r="E24" s="59">
        <v>10</v>
      </c>
      <c r="F24" s="74">
        <f t="shared" si="9"/>
        <v>20</v>
      </c>
      <c r="G24" s="59">
        <v>10</v>
      </c>
      <c r="H24" s="74">
        <f t="shared" si="9"/>
        <v>20</v>
      </c>
      <c r="I24" s="59">
        <v>5</v>
      </c>
      <c r="J24" s="74">
        <f t="shared" si="9"/>
        <v>10</v>
      </c>
      <c r="K24" s="59">
        <v>10</v>
      </c>
      <c r="L24" s="74">
        <f t="shared" si="9"/>
        <v>20</v>
      </c>
      <c r="M24" s="59"/>
      <c r="N24" s="74" t="str">
        <f t="shared" si="9"/>
        <v/>
      </c>
      <c r="O24" s="59"/>
      <c r="P24" s="74" t="str">
        <f t="shared" si="9"/>
        <v/>
      </c>
      <c r="Q24" s="59"/>
      <c r="R24" s="74" t="str">
        <f t="shared" si="9"/>
        <v/>
      </c>
      <c r="S24" s="60"/>
      <c r="T24" s="61"/>
      <c r="U24" s="60"/>
      <c r="V24" s="51"/>
    </row>
    <row r="25" spans="1:22" s="52" customFormat="1" ht="15.95" customHeight="1" x14ac:dyDescent="0.2">
      <c r="A25" s="57" t="s">
        <v>153</v>
      </c>
      <c r="B25" s="91"/>
      <c r="C25" s="59" t="s">
        <v>152</v>
      </c>
      <c r="D25" s="74" t="str">
        <f>IF(EXACT(C25,"F"),"Fait",IF(EXACT(C25,"NF"),"NF",""))</f>
        <v>Fait</v>
      </c>
      <c r="E25" s="59" t="s">
        <v>152</v>
      </c>
      <c r="F25" s="74" t="str">
        <f>IF(EXACT(E25,"F"),"Fait",IF(EXACT(E25,"NF"),"NF",""))</f>
        <v>Fait</v>
      </c>
      <c r="G25" s="59" t="s">
        <v>151</v>
      </c>
      <c r="H25" s="74" t="str">
        <f>IF(EXACT(G25,"F"),"Fait",IF(EXACT(G25,"NF"),"NF",""))</f>
        <v>NF</v>
      </c>
      <c r="I25" s="59" t="s">
        <v>152</v>
      </c>
      <c r="J25" s="74" t="str">
        <f>IF(EXACT(I25,"F"),"Fait",IF(EXACT(I25,"NF"),"NF",""))</f>
        <v>Fait</v>
      </c>
      <c r="K25" s="59" t="s">
        <v>152</v>
      </c>
      <c r="L25" s="74" t="str">
        <f>IF(EXACT(K25,"F"),"Fait",IF(EXACT(K25,"NF"),"NF",""))</f>
        <v>Fait</v>
      </c>
      <c r="M25" s="59"/>
      <c r="N25" s="74" t="str">
        <f>IF(EXACT(M25,"F"),"Fait",IF(EXACT(M25,"NF"),"NF",""))</f>
        <v/>
      </c>
      <c r="O25" s="59"/>
      <c r="P25" s="74" t="str">
        <f>IF(EXACT(O25,"F"),"Fait",IF(EXACT(O25,"NF"),"NF",""))</f>
        <v/>
      </c>
      <c r="Q25" s="59"/>
      <c r="R25" s="74" t="str">
        <f>IF(EXACT(Q25,"F"),"Fait",IF(EXACT(Q25,"NF"),"NF",""))</f>
        <v/>
      </c>
      <c r="S25" s="60"/>
      <c r="T25" s="61"/>
      <c r="U25" s="60"/>
      <c r="V25" s="51"/>
    </row>
    <row r="26" spans="1:22" s="48" customFormat="1" ht="15.95" customHeight="1" x14ac:dyDescent="0.3">
      <c r="A26" s="62" t="s">
        <v>89</v>
      </c>
      <c r="B26" s="63"/>
      <c r="C26" s="75"/>
      <c r="D26" s="63">
        <f>IF(OR(ISNUMBER(C21),ISNUMBER(C22),ISNUMBER(C23),ISNUMBER(C24)),SUM(D21:D25),"")</f>
        <v>70</v>
      </c>
      <c r="E26" s="75"/>
      <c r="F26" s="63">
        <f>IF(OR(ISNUMBER(E21),ISNUMBER(E22),ISNUMBER(E23),ISNUMBER(E24)),SUM(F21:F25),"")</f>
        <v>60</v>
      </c>
      <c r="G26" s="75"/>
      <c r="H26" s="63">
        <f>IF(OR(ISNUMBER(G21),ISNUMBER(G22),ISNUMBER(G23),ISNUMBER(G24)),SUM(H21:H25),"")</f>
        <v>70</v>
      </c>
      <c r="I26" s="75"/>
      <c r="J26" s="63">
        <f>IF(OR(ISNUMBER(I21),ISNUMBER(I22),ISNUMBER(I23),ISNUMBER(I24)),SUM(J21:J25),"")</f>
        <v>30</v>
      </c>
      <c r="K26" s="75"/>
      <c r="L26" s="63">
        <f>IF(OR(ISNUMBER(K21),ISNUMBER(K22),ISNUMBER(K23),ISNUMBER(K24)),SUM(L21:L25),"")</f>
        <v>60</v>
      </c>
      <c r="M26" s="75"/>
      <c r="N26" s="63" t="str">
        <f>IF(OR(ISNUMBER(M21),ISNUMBER(M22),ISNUMBER(M23),ISNUMBER(M24)),SUM(N21:N25),"")</f>
        <v/>
      </c>
      <c r="O26" s="75"/>
      <c r="P26" s="63" t="str">
        <f>IF(OR(ISNUMBER(O21),ISNUMBER(O22),ISNUMBER(O23),ISNUMBER(O24)),SUM(P21:P25),"")</f>
        <v/>
      </c>
      <c r="Q26" s="75"/>
      <c r="R26" s="63" t="str">
        <f>IF(OR(ISNUMBER(Q21),ISNUMBER(Q22),ISNUMBER(Q23),ISNUMBER(Q24)),SUM(R21:R25),"")</f>
        <v/>
      </c>
      <c r="S26" s="65"/>
      <c r="T26" s="66"/>
      <c r="U26" s="65"/>
      <c r="V26" s="47"/>
    </row>
    <row r="27" spans="1:22" s="67" customFormat="1" ht="15.95" customHeight="1" x14ac:dyDescent="0.25">
      <c r="A27" s="64"/>
      <c r="B27" s="63"/>
      <c r="C27" s="64"/>
      <c r="D27" s="63" t="str">
        <f>IF(AND(ISNUMBER(C21),ISNUMBER(C22),ISNUMBER(C23),ISNUMBER(C24),EXACT(D25,"Fait")),IF(D26&lt;60,"RECALE",IF(C21&lt;5,"RECALE",IF(C22&lt;5,"RECALE",IF(C23&lt;5,"RECALE",IF(C24&lt;5,"RECALE",IF(C25="NF","RECALE","RECU")))))),IF(D25="NF","RECALE",""))</f>
        <v>RECU</v>
      </c>
      <c r="E27" s="64"/>
      <c r="F27" s="63" t="str">
        <f>IF(AND(ISNUMBER(E21),ISNUMBER(E22),ISNUMBER(E23),ISNUMBER(E24),EXACT(F25,"Fait")),IF(F26&lt;60,"RECALE",IF(E21&lt;5,"RECALE",IF(E22&lt;5,"RECALE",IF(E23&lt;5,"RECALE",IF(E24&lt;5,"RECALE",IF(E25="NF","RECALE","RECU")))))),IF(F25="NF","RECALE",""))</f>
        <v>RECU</v>
      </c>
      <c r="G27" s="64"/>
      <c r="H27" s="63" t="str">
        <f>IF(AND(ISNUMBER(G21),ISNUMBER(G22),ISNUMBER(G23),ISNUMBER(G24),EXACT(H25,"Fait")),IF(H26&lt;60,"RECALE",IF(G21&lt;5,"RECALE",IF(G22&lt;5,"RECALE",IF(G23&lt;5,"RECALE",IF(G24&lt;5,"RECALE",IF(G25="NF","RECALE","RECU")))))),IF(H25="NF","RECALE",""))</f>
        <v>RECALE</v>
      </c>
      <c r="I27" s="64"/>
      <c r="J27" s="63" t="str">
        <f>IF(AND(ISNUMBER(I21),ISNUMBER(I22),ISNUMBER(I23),ISNUMBER(I24),EXACT(J25,"Fait")),IF(J26&lt;60,"RECALE",IF(I21&lt;5,"RECALE",IF(I22&lt;5,"RECALE",IF(I23&lt;5,"RECALE",IF(I24&lt;5,"RECALE",IF(I25="NF","RECALE","RECU")))))),IF(J25="NF","RECALE",""))</f>
        <v>RECALE</v>
      </c>
      <c r="K27" s="64"/>
      <c r="L27" s="63" t="str">
        <f>IF(AND(ISNUMBER(K21),ISNUMBER(K22),ISNUMBER(K23),ISNUMBER(K24),EXACT(L25,"Fait")),IF(L26&lt;60,"RECALE",IF(K21&lt;5,"RECALE",IF(K22&lt;5,"RECALE",IF(K23&lt;5,"RECALE",IF(K24&lt;5,"RECALE",IF(K25="NF","RECALE","RECU")))))),IF(L25="NF","RECALE",""))</f>
        <v>RECU</v>
      </c>
      <c r="M27" s="64"/>
      <c r="N27" s="63" t="str">
        <f>IF(AND(ISNUMBER(M21),ISNUMBER(M22),ISNUMBER(M23),ISNUMBER(M24),EXACT(N25,"Fait")),IF(N26&lt;60,"RECALE",IF(M21&lt;5,"RECALE",IF(M22&lt;5,"RECALE",IF(M23&lt;5,"RECALE",IF(M24&lt;5,"RECALE",IF(M25="NF","RECALE","RECU")))))),IF(N25="NF","RECALE",""))</f>
        <v/>
      </c>
      <c r="O27" s="64"/>
      <c r="P27" s="63" t="str">
        <f>IF(AND(ISNUMBER(O21),ISNUMBER(O22),ISNUMBER(O23),ISNUMBER(O24),EXACT(P25,"Fait")),IF(P26&lt;60,"RECALE",IF(O21&lt;5,"RECALE",IF(O22&lt;5,"RECALE",IF(O23&lt;5,"RECALE",IF(O24&lt;5,"RECALE",IF(O25="NF","RECALE","RECU")))))),IF(P25="NF","RECALE",""))</f>
        <v/>
      </c>
      <c r="Q27" s="64"/>
      <c r="R27" s="63" t="str">
        <f>IF(AND(ISNUMBER(Q21),ISNUMBER(Q22),ISNUMBER(Q23),ISNUMBER(Q24),EXACT(R25,"Fait")),IF(R26&lt;60,"RECALE",IF(Q21&lt;5,"RECALE",IF(Q22&lt;5,"RECALE",IF(Q23&lt;5,"RECALE",IF(Q24&lt;5,"RECALE",IF(Q25="NF","RECALE","RECU")))))),IF(R25="NF","RECALE",""))</f>
        <v/>
      </c>
      <c r="S27" s="65"/>
      <c r="T27" s="66"/>
      <c r="U27" s="65"/>
      <c r="V27" s="47"/>
    </row>
    <row r="28" spans="1:22" s="68" customFormat="1" ht="15.95" customHeight="1" x14ac:dyDescent="0.25">
      <c r="A28" s="73" t="s">
        <v>75</v>
      </c>
      <c r="B28" s="56"/>
      <c r="C28" s="55"/>
      <c r="D28" s="56"/>
      <c r="E28" s="55"/>
      <c r="F28" s="56"/>
      <c r="G28" s="55"/>
      <c r="H28" s="56"/>
      <c r="I28" s="55"/>
      <c r="J28" s="56"/>
      <c r="K28" s="55"/>
      <c r="L28" s="56"/>
      <c r="M28" s="55"/>
      <c r="N28" s="56"/>
      <c r="O28" s="55"/>
      <c r="P28" s="56"/>
      <c r="Q28" s="55"/>
      <c r="R28" s="56"/>
      <c r="S28" s="60"/>
      <c r="T28" s="61"/>
      <c r="U28" s="60"/>
      <c r="V28" s="51"/>
    </row>
    <row r="29" spans="1:22" s="52" customFormat="1" ht="15.95" customHeight="1" x14ac:dyDescent="0.2">
      <c r="A29" s="69" t="s">
        <v>90</v>
      </c>
      <c r="B29" s="58">
        <v>3</v>
      </c>
      <c r="C29" s="59">
        <v>10</v>
      </c>
      <c r="D29" s="74">
        <f t="shared" ref="D29:R33" si="10">IF(ISNUMBER(C29),$B29*C29,"")</f>
        <v>30</v>
      </c>
      <c r="E29" s="59">
        <v>10</v>
      </c>
      <c r="F29" s="74">
        <f t="shared" si="10"/>
        <v>30</v>
      </c>
      <c r="G29" s="59">
        <v>10</v>
      </c>
      <c r="H29" s="74">
        <f t="shared" si="10"/>
        <v>30</v>
      </c>
      <c r="I29" s="59">
        <v>5</v>
      </c>
      <c r="J29" s="74">
        <f t="shared" si="10"/>
        <v>15</v>
      </c>
      <c r="K29" s="59">
        <v>10</v>
      </c>
      <c r="L29" s="74">
        <f t="shared" si="10"/>
        <v>30</v>
      </c>
      <c r="M29" s="59"/>
      <c r="N29" s="74" t="str">
        <f t="shared" si="10"/>
        <v/>
      </c>
      <c r="O29" s="59"/>
      <c r="P29" s="74" t="str">
        <f t="shared" si="10"/>
        <v/>
      </c>
      <c r="Q29" s="59"/>
      <c r="R29" s="74" t="str">
        <f t="shared" si="10"/>
        <v/>
      </c>
      <c r="S29" s="60"/>
      <c r="T29" s="61"/>
      <c r="U29" s="60"/>
      <c r="V29" s="51"/>
    </row>
    <row r="30" spans="1:22" s="52" customFormat="1" ht="15.95" customHeight="1" x14ac:dyDescent="0.2">
      <c r="A30" s="69" t="s">
        <v>91</v>
      </c>
      <c r="B30" s="58">
        <v>4</v>
      </c>
      <c r="C30" s="59">
        <v>10</v>
      </c>
      <c r="D30" s="74">
        <f t="shared" si="10"/>
        <v>40</v>
      </c>
      <c r="E30" s="59">
        <v>10</v>
      </c>
      <c r="F30" s="74">
        <f t="shared" si="10"/>
        <v>40</v>
      </c>
      <c r="G30" s="59">
        <v>10</v>
      </c>
      <c r="H30" s="74">
        <f t="shared" si="10"/>
        <v>40</v>
      </c>
      <c r="I30" s="59">
        <v>5</v>
      </c>
      <c r="J30" s="74">
        <f t="shared" si="10"/>
        <v>20</v>
      </c>
      <c r="K30" s="59">
        <v>10</v>
      </c>
      <c r="L30" s="74">
        <f t="shared" si="10"/>
        <v>40</v>
      </c>
      <c r="M30" s="59"/>
      <c r="N30" s="74" t="str">
        <f t="shared" si="10"/>
        <v/>
      </c>
      <c r="O30" s="59"/>
      <c r="P30" s="74" t="str">
        <f t="shared" si="10"/>
        <v/>
      </c>
      <c r="Q30" s="59"/>
      <c r="R30" s="74" t="str">
        <f t="shared" si="10"/>
        <v/>
      </c>
      <c r="S30" s="60"/>
      <c r="T30" s="61"/>
      <c r="U30" s="60"/>
      <c r="V30" s="51"/>
    </row>
    <row r="31" spans="1:22" s="52" customFormat="1" ht="15.95" customHeight="1" x14ac:dyDescent="0.2">
      <c r="A31" s="69" t="s">
        <v>92</v>
      </c>
      <c r="B31" s="58">
        <v>2</v>
      </c>
      <c r="C31" s="59">
        <v>10</v>
      </c>
      <c r="D31" s="74">
        <f t="shared" si="10"/>
        <v>20</v>
      </c>
      <c r="E31" s="59">
        <v>10</v>
      </c>
      <c r="F31" s="74">
        <f t="shared" si="10"/>
        <v>20</v>
      </c>
      <c r="G31" s="59">
        <v>10</v>
      </c>
      <c r="H31" s="74">
        <f t="shared" si="10"/>
        <v>20</v>
      </c>
      <c r="I31" s="59">
        <v>5</v>
      </c>
      <c r="J31" s="74">
        <f t="shared" si="10"/>
        <v>10</v>
      </c>
      <c r="K31" s="59">
        <v>10</v>
      </c>
      <c r="L31" s="74">
        <f t="shared" si="10"/>
        <v>20</v>
      </c>
      <c r="M31" s="59"/>
      <c r="N31" s="74" t="str">
        <f t="shared" si="10"/>
        <v/>
      </c>
      <c r="O31" s="59"/>
      <c r="P31" s="74" t="str">
        <f t="shared" si="10"/>
        <v/>
      </c>
      <c r="Q31" s="59"/>
      <c r="R31" s="74" t="str">
        <f t="shared" si="10"/>
        <v/>
      </c>
      <c r="S31" s="60"/>
      <c r="T31" s="61"/>
      <c r="U31" s="60"/>
      <c r="V31" s="51"/>
    </row>
    <row r="32" spans="1:22" s="52" customFormat="1" ht="15.95" customHeight="1" x14ac:dyDescent="0.2">
      <c r="A32" s="69" t="s">
        <v>93</v>
      </c>
      <c r="B32" s="58">
        <v>2</v>
      </c>
      <c r="C32" s="59">
        <v>10</v>
      </c>
      <c r="D32" s="74">
        <f t="shared" si="10"/>
        <v>20</v>
      </c>
      <c r="E32" s="59">
        <v>10</v>
      </c>
      <c r="F32" s="74">
        <f t="shared" si="10"/>
        <v>20</v>
      </c>
      <c r="G32" s="59">
        <v>10</v>
      </c>
      <c r="H32" s="74">
        <f t="shared" si="10"/>
        <v>20</v>
      </c>
      <c r="I32" s="59">
        <v>5</v>
      </c>
      <c r="J32" s="74">
        <f t="shared" si="10"/>
        <v>10</v>
      </c>
      <c r="K32" s="59">
        <v>10</v>
      </c>
      <c r="L32" s="74">
        <f t="shared" si="10"/>
        <v>20</v>
      </c>
      <c r="M32" s="59"/>
      <c r="N32" s="74" t="str">
        <f t="shared" si="10"/>
        <v/>
      </c>
      <c r="O32" s="59"/>
      <c r="P32" s="74" t="str">
        <f t="shared" si="10"/>
        <v/>
      </c>
      <c r="Q32" s="59"/>
      <c r="R32" s="74" t="str">
        <f t="shared" si="10"/>
        <v/>
      </c>
      <c r="S32" s="60"/>
      <c r="T32" s="61"/>
      <c r="U32" s="60"/>
      <c r="V32" s="51"/>
    </row>
    <row r="33" spans="1:22" s="52" customFormat="1" ht="15.95" customHeight="1" x14ac:dyDescent="0.2">
      <c r="A33" s="69" t="s">
        <v>94</v>
      </c>
      <c r="B33" s="58">
        <v>2</v>
      </c>
      <c r="C33" s="59">
        <v>10</v>
      </c>
      <c r="D33" s="74">
        <f t="shared" si="10"/>
        <v>20</v>
      </c>
      <c r="E33" s="59">
        <v>10</v>
      </c>
      <c r="F33" s="74">
        <f t="shared" si="10"/>
        <v>20</v>
      </c>
      <c r="G33" s="59">
        <v>10</v>
      </c>
      <c r="H33" s="74">
        <f t="shared" si="10"/>
        <v>20</v>
      </c>
      <c r="I33" s="59">
        <v>5</v>
      </c>
      <c r="J33" s="74">
        <f t="shared" si="10"/>
        <v>10</v>
      </c>
      <c r="K33" s="59">
        <v>10</v>
      </c>
      <c r="L33" s="74">
        <f t="shared" si="10"/>
        <v>20</v>
      </c>
      <c r="M33" s="59"/>
      <c r="N33" s="74" t="str">
        <f t="shared" si="10"/>
        <v/>
      </c>
      <c r="O33" s="59"/>
      <c r="P33" s="74" t="str">
        <f t="shared" si="10"/>
        <v/>
      </c>
      <c r="Q33" s="59"/>
      <c r="R33" s="74" t="str">
        <f t="shared" si="10"/>
        <v/>
      </c>
      <c r="S33" s="60"/>
      <c r="T33" s="61"/>
      <c r="U33" s="60"/>
      <c r="V33" s="51"/>
    </row>
    <row r="34" spans="1:22" s="48" customFormat="1" ht="15.95" customHeight="1" x14ac:dyDescent="0.3">
      <c r="A34" s="62" t="s">
        <v>76</v>
      </c>
      <c r="B34" s="63"/>
      <c r="C34" s="75"/>
      <c r="D34" s="63">
        <f>IF(OR(ISNUMBER(C29),ISNUMBER(C30),ISNUMBER(C31),ISNUMBER(C32),ISNUMBER(C33)),SUM(D29:D33),"")</f>
        <v>130</v>
      </c>
      <c r="E34" s="75"/>
      <c r="F34" s="63">
        <f>IF(OR(ISNUMBER(E29),ISNUMBER(E30),ISNUMBER(E31),ISNUMBER(E32),ISNUMBER(E33)),SUM(F29:F33),"")</f>
        <v>130</v>
      </c>
      <c r="G34" s="75"/>
      <c r="H34" s="63">
        <f>IF(OR(ISNUMBER(G29),ISNUMBER(G30),ISNUMBER(G31),ISNUMBER(G32),ISNUMBER(G33)),SUM(H29:H33),"")</f>
        <v>130</v>
      </c>
      <c r="I34" s="75"/>
      <c r="J34" s="63">
        <f>IF(OR(ISNUMBER(I29),ISNUMBER(I30),ISNUMBER(I31),ISNUMBER(I32),ISNUMBER(I33)),SUM(J29:J33),"")</f>
        <v>65</v>
      </c>
      <c r="K34" s="75"/>
      <c r="L34" s="63">
        <f>IF(OR(ISNUMBER(K29),ISNUMBER(K30),ISNUMBER(K31),ISNUMBER(K32),ISNUMBER(K33)),SUM(L29:L33),"")</f>
        <v>130</v>
      </c>
      <c r="M34" s="75"/>
      <c r="N34" s="63" t="str">
        <f>IF(OR(ISNUMBER(M29),ISNUMBER(M30),ISNUMBER(M31),ISNUMBER(M32),ISNUMBER(M33)),SUM(N29:N33),"")</f>
        <v/>
      </c>
      <c r="O34" s="75"/>
      <c r="P34" s="63" t="str">
        <f>IF(OR(ISNUMBER(O29),ISNUMBER(O30),ISNUMBER(O31),ISNUMBER(O32),ISNUMBER(O33)),SUM(P29:P33),"")</f>
        <v/>
      </c>
      <c r="Q34" s="75"/>
      <c r="R34" s="63" t="str">
        <f>IF(OR(ISNUMBER(Q29),ISNUMBER(Q30),ISNUMBER(Q31),ISNUMBER(Q32),ISNUMBER(Q33)),SUM(R29:R33),"")</f>
        <v/>
      </c>
      <c r="S34" s="65"/>
      <c r="T34" s="66"/>
      <c r="U34" s="65"/>
      <c r="V34" s="47"/>
    </row>
    <row r="35" spans="1:22" s="67" customFormat="1" ht="15.95" customHeight="1" x14ac:dyDescent="0.25">
      <c r="A35" s="64"/>
      <c r="B35" s="63"/>
      <c r="C35" s="64"/>
      <c r="D35" s="63" t="str">
        <f>IF(AND(ISNUMBER(C29),ISNUMBER(C30),ISNUMBER(C31),ISNUMBER(C32),ISNUMBER(C33)),IF(D34&lt;130,"RECALE",IF(C33&lt;5,"RECALE",IF(C32&lt;5,"RECALE",IF(C31&lt;5,"RECALE",IF(C30&lt;5,"RECALE",IF(C29&lt;5,"RECALE","RECU")))))),"")</f>
        <v>RECU</v>
      </c>
      <c r="E35" s="64"/>
      <c r="F35" s="63" t="str">
        <f>IF(AND(ISNUMBER(E29),ISNUMBER(E30),ISNUMBER(E31),ISNUMBER(E32),ISNUMBER(E33)),IF(F34&lt;130,"RECALE",IF(E33&lt;5,"RECALE",IF(E32&lt;5,"RECALE",IF(E31&lt;5,"RECALE",IF(E30&lt;5,"RECALE",IF(E29&lt;5,"RECALE","RECU")))))),"")</f>
        <v>RECU</v>
      </c>
      <c r="G35" s="64"/>
      <c r="H35" s="63" t="str">
        <f>IF(AND(ISNUMBER(G29),ISNUMBER(G30),ISNUMBER(G31),ISNUMBER(G32),ISNUMBER(G33)),IF(H34&lt;130,"RECALE",IF(G33&lt;5,"RECALE",IF(G32&lt;5,"RECALE",IF(G31&lt;5,"RECALE",IF(G30&lt;5,"RECALE",IF(G29&lt;5,"RECALE","RECU")))))),"")</f>
        <v>RECU</v>
      </c>
      <c r="I35" s="64"/>
      <c r="J35" s="63" t="str">
        <f>IF(AND(ISNUMBER(I29),ISNUMBER(I30),ISNUMBER(I31),ISNUMBER(I32),ISNUMBER(I33)),IF(J34&lt;130,"RECALE",IF(I33&lt;5,"RECALE",IF(I32&lt;5,"RECALE",IF(I31&lt;5,"RECALE",IF(I30&lt;5,"RECALE",IF(I29&lt;5,"RECALE","RECU")))))),"")</f>
        <v>RECALE</v>
      </c>
      <c r="K35" s="64"/>
      <c r="L35" s="63" t="str">
        <f>IF(AND(ISNUMBER(K29),ISNUMBER(K30),ISNUMBER(K31),ISNUMBER(K32),ISNUMBER(K33)),IF(L34&lt;130,"RECALE",IF(K33&lt;5,"RECALE",IF(K32&lt;5,"RECALE",IF(K31&lt;5,"RECALE",IF(K30&lt;5,"RECALE",IF(K29&lt;5,"RECALE","RECU")))))),"")</f>
        <v>RECU</v>
      </c>
      <c r="M35" s="64"/>
      <c r="N35" s="63" t="str">
        <f>IF(AND(ISNUMBER(M29),ISNUMBER(M30),ISNUMBER(M31),ISNUMBER(M32),ISNUMBER(M33)),IF(N34&lt;130,"RECALE",IF(M33&lt;5,"RECALE",IF(M32&lt;5,"RECALE",IF(M31&lt;5,"RECALE",IF(M30&lt;5,"RECALE",IF(M29&lt;5,"RECALE","RECU")))))),"")</f>
        <v/>
      </c>
      <c r="O35" s="64"/>
      <c r="P35" s="63" t="str">
        <f>IF(AND(ISNUMBER(O29),ISNUMBER(O30),ISNUMBER(O31),ISNUMBER(O32),ISNUMBER(O33)),IF(P34&lt;130,"RECALE",IF(O33&lt;5,"RECALE",IF(O32&lt;5,"RECALE",IF(O31&lt;5,"RECALE",IF(O30&lt;5,"RECALE",IF(O29&lt;5,"RECALE","RECU")))))),"")</f>
        <v/>
      </c>
      <c r="Q35" s="64"/>
      <c r="R35" s="63" t="str">
        <f>IF(AND(ISNUMBER(Q29),ISNUMBER(Q30),ISNUMBER(Q31),ISNUMBER(Q32),ISNUMBER(Q33)),IF(R34&lt;130,"RECALE",IF(Q33&lt;5,"RECALE",IF(Q32&lt;5,"RECALE",IF(Q31&lt;5,"RECALE",IF(Q30&lt;5,"RECALE",IF(Q29&lt;5,"RECALE","RECU")))))),"")</f>
        <v/>
      </c>
      <c r="S35" s="65"/>
      <c r="T35" s="66"/>
      <c r="U35" s="65"/>
      <c r="V35" s="47"/>
    </row>
    <row r="36" spans="1:22" s="68" customFormat="1" ht="15.95" customHeight="1" x14ac:dyDescent="0.25">
      <c r="A36" s="55" t="s">
        <v>63</v>
      </c>
      <c r="B36" s="56"/>
      <c r="C36" s="55"/>
      <c r="D36" s="56"/>
      <c r="E36" s="55"/>
      <c r="F36" s="56"/>
      <c r="G36" s="55"/>
      <c r="H36" s="56"/>
      <c r="I36" s="55"/>
      <c r="J36" s="56"/>
      <c r="K36" s="55"/>
      <c r="L36" s="56"/>
      <c r="M36" s="55"/>
      <c r="N36" s="56"/>
      <c r="O36" s="55"/>
      <c r="P36" s="56"/>
      <c r="Q36" s="55"/>
      <c r="R36" s="56"/>
      <c r="S36" s="60"/>
      <c r="T36" s="61"/>
      <c r="U36" s="60"/>
      <c r="V36" s="51"/>
    </row>
    <row r="37" spans="1:22" s="48" customFormat="1" ht="15.95" customHeight="1" thickBot="1" x14ac:dyDescent="0.35">
      <c r="A37" s="70" t="s">
        <v>149</v>
      </c>
      <c r="B37" s="71"/>
      <c r="C37" s="72"/>
      <c r="D37" s="71">
        <f>IF(ISNUMBER(D12),D12,0)+IF(ISNUMBER(D18),D18,0)+IF(ISNUMBER(D26),D26,0)+IF(ISNUMBER(D34),D34,0)</f>
        <v>330</v>
      </c>
      <c r="E37" s="72"/>
      <c r="F37" s="71">
        <f>IF(ISNUMBER(F12),F12,0)+IF(ISNUMBER(F18),F18,0)+IF(ISNUMBER(F26),F26,0)+IF(ISNUMBER(F34),F34,0)</f>
        <v>310</v>
      </c>
      <c r="G37" s="72"/>
      <c r="H37" s="71">
        <f>IF(ISNUMBER(H12),H12,0)+IF(ISNUMBER(H18),H18,0)+IF(ISNUMBER(H26),H26,0)+IF(ISNUMBER(H34),H34,0)</f>
        <v>330</v>
      </c>
      <c r="I37" s="72"/>
      <c r="J37" s="71">
        <f>IF(ISNUMBER(J12),J12,0)+IF(ISNUMBER(J18),J18,0)+IF(ISNUMBER(J26),J26,0)+IF(ISNUMBER(J34),J34,0)</f>
        <v>160</v>
      </c>
      <c r="K37" s="72"/>
      <c r="L37" s="71">
        <f>IF(ISNUMBER(L12),L12,0)+IF(ISNUMBER(L18),L18,0)+IF(ISNUMBER(L26),L26,0)+IF(ISNUMBER(L34),L34,0)</f>
        <v>320</v>
      </c>
      <c r="M37" s="72"/>
      <c r="N37" s="71">
        <f>IF(ISNUMBER(N12),N12,0)+IF(ISNUMBER(N18),N18,0)+IF(ISNUMBER(N26),N26,0)+IF(ISNUMBER(N34),N34,0)</f>
        <v>0</v>
      </c>
      <c r="O37" s="72"/>
      <c r="P37" s="71">
        <f>IF(ISNUMBER(P12),P12,0)+IF(ISNUMBER(P18),P18,0)+IF(ISNUMBER(P26),P26,0)+IF(ISNUMBER(P34),P34,0)</f>
        <v>0</v>
      </c>
      <c r="Q37" s="72"/>
      <c r="R37" s="71">
        <f>IF(ISNUMBER(R12),R12,0)+IF(ISNUMBER(R18),R18,0)+IF(ISNUMBER(R26),R26,0)+IF(ISNUMBER(R34),R34,0)</f>
        <v>0</v>
      </c>
      <c r="S37" s="65"/>
      <c r="T37" s="46"/>
      <c r="U37" s="65"/>
      <c r="V37" s="47"/>
    </row>
    <row r="38" spans="1:22" ht="13.5" thickBot="1" x14ac:dyDescent="0.25">
      <c r="B38" s="1"/>
      <c r="C38" s="1"/>
      <c r="D38" s="45"/>
    </row>
    <row r="39" spans="1:22" ht="18.95" customHeight="1" thickBot="1" x14ac:dyDescent="0.35">
      <c r="A39" s="3" t="s">
        <v>2</v>
      </c>
      <c r="B39" s="4"/>
      <c r="C39" s="242" t="s">
        <v>4</v>
      </c>
      <c r="D39" s="243"/>
      <c r="E39" s="239" t="s">
        <v>59</v>
      </c>
      <c r="F39" s="240"/>
      <c r="G39" s="239" t="s">
        <v>5</v>
      </c>
      <c r="H39" s="240"/>
      <c r="I39" s="239" t="s">
        <v>6</v>
      </c>
      <c r="J39" s="240"/>
      <c r="K39" s="239" t="s">
        <v>7</v>
      </c>
      <c r="L39" s="240"/>
      <c r="M39" s="239" t="s">
        <v>8</v>
      </c>
      <c r="N39" s="240"/>
      <c r="O39" s="239" t="s">
        <v>9</v>
      </c>
      <c r="P39" s="240"/>
      <c r="Q39" s="239" t="s">
        <v>10</v>
      </c>
      <c r="R39" s="240"/>
    </row>
    <row r="40" spans="1:22" ht="44.25" customHeight="1" thickBot="1" x14ac:dyDescent="0.25">
      <c r="A40" s="244" t="s">
        <v>54</v>
      </c>
      <c r="B40" s="245"/>
      <c r="C40" s="237" t="str">
        <f>IF(Jury!D22&lt;&gt;"",Jury!D22,"")</f>
        <v>Paul Hochon</v>
      </c>
      <c r="D40" s="238"/>
      <c r="E40" s="237" t="str">
        <f>IF(Jury!D23&lt;&gt;"",Jury!D23,"")</f>
        <v>John Deuff</v>
      </c>
      <c r="F40" s="238"/>
      <c r="G40" s="237" t="str">
        <f>IF(Jury!D24&lt;&gt;"",Jury!D24,"")</f>
        <v>Pierre Quiroule</v>
      </c>
      <c r="H40" s="238"/>
      <c r="I40" s="237" t="str">
        <f>IF(Jury!D25&lt;&gt;"",Jury!D25,"")</f>
        <v/>
      </c>
      <c r="J40" s="238"/>
      <c r="K40" s="237" t="str">
        <f>IF(Jury!D26&lt;&gt;"",Jury!D26,"")</f>
        <v/>
      </c>
      <c r="L40" s="238"/>
      <c r="M40" s="237" t="str">
        <f>IF(Jury!D27&lt;&gt;"",Jury!D27,"")</f>
        <v/>
      </c>
      <c r="N40" s="238"/>
      <c r="O40" s="237" t="str">
        <f>IF(Jury!D28&lt;&gt;"",Jury!D28,"")</f>
        <v/>
      </c>
      <c r="P40" s="238"/>
      <c r="Q40" s="237" t="str">
        <f>IF(Jury!D29&lt;&gt;"",Jury!D29,"")</f>
        <v/>
      </c>
      <c r="R40" s="238"/>
    </row>
    <row r="41" spans="1:22" ht="60" customHeight="1" thickBot="1" x14ac:dyDescent="0.25">
      <c r="A41" s="231" t="s">
        <v>53</v>
      </c>
      <c r="B41" s="232"/>
      <c r="C41" s="233"/>
      <c r="D41" s="234"/>
      <c r="E41" s="233"/>
      <c r="F41" s="234"/>
      <c r="G41" s="235"/>
      <c r="H41" s="236"/>
      <c r="I41" s="235"/>
      <c r="J41" s="236"/>
      <c r="K41" s="235"/>
      <c r="L41" s="236"/>
      <c r="M41" s="235"/>
      <c r="N41" s="236"/>
      <c r="O41" s="235"/>
      <c r="P41" s="236"/>
      <c r="Q41" s="235"/>
      <c r="R41" s="236"/>
    </row>
    <row r="42" spans="1:22" ht="17.25" customHeight="1" thickBot="1" x14ac:dyDescent="0.25">
      <c r="A42" s="5"/>
      <c r="B42" s="5"/>
      <c r="C42" s="6"/>
      <c r="D42" s="6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2" ht="21" customHeight="1" thickBot="1" x14ac:dyDescent="0.35">
      <c r="A43" s="3" t="s">
        <v>2</v>
      </c>
      <c r="B43" s="4"/>
      <c r="C43" s="241" t="s">
        <v>11</v>
      </c>
      <c r="D43" s="240"/>
      <c r="E43" s="241" t="s">
        <v>12</v>
      </c>
      <c r="F43" s="240"/>
      <c r="G43" s="241" t="s">
        <v>13</v>
      </c>
      <c r="H43" s="240"/>
      <c r="I43" s="241" t="s">
        <v>14</v>
      </c>
      <c r="J43" s="240"/>
      <c r="K43" s="241" t="s">
        <v>15</v>
      </c>
      <c r="L43" s="240"/>
      <c r="M43" s="241" t="s">
        <v>16</v>
      </c>
      <c r="N43" s="240"/>
      <c r="O43" s="241" t="s">
        <v>60</v>
      </c>
      <c r="P43" s="240"/>
      <c r="Q43" s="241" t="s">
        <v>61</v>
      </c>
      <c r="R43" s="240"/>
    </row>
    <row r="44" spans="1:22" ht="44.25" customHeight="1" thickBot="1" x14ac:dyDescent="0.25">
      <c r="A44" s="244" t="s">
        <v>54</v>
      </c>
      <c r="B44" s="245"/>
      <c r="C44" s="237" t="str">
        <f>IF(Jury!D30&lt;&gt;"",Jury!D30,"")</f>
        <v/>
      </c>
      <c r="D44" s="238"/>
      <c r="E44" s="237" t="str">
        <f>IF(Jury!D31&lt;&gt;"",Jury!D31,"")</f>
        <v/>
      </c>
      <c r="F44" s="238"/>
      <c r="G44" s="237" t="str">
        <f>IF(Jury!D32&lt;&gt;"",Jury!D32,"")</f>
        <v/>
      </c>
      <c r="H44" s="238"/>
      <c r="I44" s="237" t="str">
        <f>IF(Jury!D33&lt;&gt;"",Jury!D33,"")</f>
        <v/>
      </c>
      <c r="J44" s="238"/>
      <c r="K44" s="237" t="str">
        <f>IF(Jury!D34&lt;&gt;"",Jury!D34,"")</f>
        <v/>
      </c>
      <c r="L44" s="238"/>
      <c r="M44" s="237" t="str">
        <f>IF(Jury!D35&lt;&gt;"",Jury!D35,"")</f>
        <v/>
      </c>
      <c r="N44" s="238"/>
      <c r="O44" s="237" t="str">
        <f>IF(Jury!D36&lt;&gt;"",Jury!D36,"")</f>
        <v/>
      </c>
      <c r="P44" s="238"/>
      <c r="Q44" s="237" t="str">
        <f>IF(Jury!D37&lt;&gt;"",Jury!D37,"")</f>
        <v/>
      </c>
      <c r="R44" s="238"/>
    </row>
    <row r="45" spans="1:22" ht="60" customHeight="1" thickBot="1" x14ac:dyDescent="0.25">
      <c r="A45" s="231" t="s">
        <v>53</v>
      </c>
      <c r="B45" s="232"/>
      <c r="C45" s="233"/>
      <c r="D45" s="234"/>
      <c r="E45" s="233"/>
      <c r="F45" s="234"/>
      <c r="G45" s="235"/>
      <c r="H45" s="236"/>
      <c r="I45" s="235"/>
      <c r="J45" s="236"/>
      <c r="K45" s="235"/>
      <c r="L45" s="236"/>
      <c r="M45" s="235"/>
      <c r="N45" s="236"/>
      <c r="O45" s="235"/>
      <c r="P45" s="236"/>
      <c r="Q45" s="235"/>
      <c r="R45" s="236"/>
    </row>
    <row r="46" spans="1:22" ht="60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22" ht="15.75" customHeight="1" x14ac:dyDescent="0.2"/>
  </sheetData>
  <mergeCells count="83">
    <mergeCell ref="T4:U4"/>
    <mergeCell ref="A4:B6"/>
    <mergeCell ref="A1:F3"/>
    <mergeCell ref="I41:J41"/>
    <mergeCell ref="Q41:R41"/>
    <mergeCell ref="O41:P41"/>
    <mergeCell ref="M41:N41"/>
    <mergeCell ref="K41:L41"/>
    <mergeCell ref="G41:H41"/>
    <mergeCell ref="I40:J40"/>
    <mergeCell ref="O40:P40"/>
    <mergeCell ref="H1:L1"/>
    <mergeCell ref="H2:L2"/>
    <mergeCell ref="M1:R3"/>
    <mergeCell ref="Q40:R40"/>
    <mergeCell ref="G4:H4"/>
    <mergeCell ref="C4:D4"/>
    <mergeCell ref="E4:F4"/>
    <mergeCell ref="M4:N4"/>
    <mergeCell ref="G3:L3"/>
    <mergeCell ref="K5:L5"/>
    <mergeCell ref="M5:N5"/>
    <mergeCell ref="K4:L4"/>
    <mergeCell ref="K40:L40"/>
    <mergeCell ref="M40:N40"/>
    <mergeCell ref="C5:D5"/>
    <mergeCell ref="E5:F5"/>
    <mergeCell ref="G5:H5"/>
    <mergeCell ref="E6:F6"/>
    <mergeCell ref="C6:D6"/>
    <mergeCell ref="O4:P4"/>
    <mergeCell ref="Q4:R4"/>
    <mergeCell ref="O6:P6"/>
    <mergeCell ref="Q5:R5"/>
    <mergeCell ref="G6:H6"/>
    <mergeCell ref="I4:J4"/>
    <mergeCell ref="I5:J5"/>
    <mergeCell ref="O5:P5"/>
    <mergeCell ref="Q6:R6"/>
    <mergeCell ref="I6:J6"/>
    <mergeCell ref="K6:L6"/>
    <mergeCell ref="M6:N6"/>
    <mergeCell ref="G44:H44"/>
    <mergeCell ref="E41:F41"/>
    <mergeCell ref="G40:H40"/>
    <mergeCell ref="C41:D41"/>
    <mergeCell ref="A40:B40"/>
    <mergeCell ref="A41:B41"/>
    <mergeCell ref="A44:B44"/>
    <mergeCell ref="C44:D44"/>
    <mergeCell ref="E44:F44"/>
    <mergeCell ref="C40:D40"/>
    <mergeCell ref="E40:F40"/>
    <mergeCell ref="Q39:R39"/>
    <mergeCell ref="C43:D43"/>
    <mergeCell ref="E43:F43"/>
    <mergeCell ref="G43:H43"/>
    <mergeCell ref="I43:J43"/>
    <mergeCell ref="K43:L43"/>
    <mergeCell ref="M43:N43"/>
    <mergeCell ref="O43:P43"/>
    <mergeCell ref="Q43:R43"/>
    <mergeCell ref="C39:D39"/>
    <mergeCell ref="E39:F39"/>
    <mergeCell ref="G39:H39"/>
    <mergeCell ref="I39:J39"/>
    <mergeCell ref="K39:L39"/>
    <mergeCell ref="M39:N39"/>
    <mergeCell ref="O39:P39"/>
    <mergeCell ref="M45:N45"/>
    <mergeCell ref="O45:P45"/>
    <mergeCell ref="Q45:R45"/>
    <mergeCell ref="I44:J44"/>
    <mergeCell ref="K44:L44"/>
    <mergeCell ref="M44:N44"/>
    <mergeCell ref="O44:P44"/>
    <mergeCell ref="Q44:R44"/>
    <mergeCell ref="K45:L45"/>
    <mergeCell ref="A45:B45"/>
    <mergeCell ref="C45:D45"/>
    <mergeCell ref="E45:F45"/>
    <mergeCell ref="G45:H45"/>
    <mergeCell ref="I45:J45"/>
  </mergeCells>
  <phoneticPr fontId="0" type="noConversion"/>
  <conditionalFormatting sqref="D13">
    <cfRule type="containsText" dxfId="347" priority="573" stopIfTrue="1" operator="containsText" text="RECALE">
      <formula>NOT(ISERROR(SEARCH("RECALE",D13)))</formula>
    </cfRule>
    <cfRule type="containsText" dxfId="346" priority="574" stopIfTrue="1" operator="containsText" text="RECU">
      <formula>NOT(ISERROR(SEARCH("RECU",D13)))</formula>
    </cfRule>
  </conditionalFormatting>
  <conditionalFormatting sqref="B35">
    <cfRule type="containsText" dxfId="345" priority="561" stopIfTrue="1" operator="containsText" text="RECALE">
      <formula>NOT(ISERROR(SEARCH("RECALE",B35)))</formula>
    </cfRule>
    <cfRule type="containsText" dxfId="344" priority="562" stopIfTrue="1" operator="containsText" text="RECU">
      <formula>NOT(ISERROR(SEARCH("RECU",B35)))</formula>
    </cfRule>
  </conditionalFormatting>
  <conditionalFormatting sqref="B13">
    <cfRule type="containsText" dxfId="343" priority="565" stopIfTrue="1" operator="containsText" text="RECALE">
      <formula>NOT(ISERROR(SEARCH("RECALE",B13)))</formula>
    </cfRule>
    <cfRule type="containsText" dxfId="342" priority="566" stopIfTrue="1" operator="containsText" text="RECU">
      <formula>NOT(ISERROR(SEARCH("RECU",B13)))</formula>
    </cfRule>
  </conditionalFormatting>
  <conditionalFormatting sqref="D35">
    <cfRule type="containsText" dxfId="341" priority="569" stopIfTrue="1" operator="containsText" text="RECALE">
      <formula>NOT(ISERROR(SEARCH("RECALE",D35)))</formula>
    </cfRule>
    <cfRule type="containsText" dxfId="340" priority="570" stopIfTrue="1" operator="containsText" text="RECU">
      <formula>NOT(ISERROR(SEARCH("RECU",D35)))</formula>
    </cfRule>
  </conditionalFormatting>
  <conditionalFormatting sqref="B27">
    <cfRule type="containsText" dxfId="339" priority="567" stopIfTrue="1" operator="containsText" text="RECALE">
      <formula>NOT(ISERROR(SEARCH("RECALE",B27)))</formula>
    </cfRule>
    <cfRule type="containsText" dxfId="338" priority="568" stopIfTrue="1" operator="containsText" text="RECU">
      <formula>NOT(ISERROR(SEARCH("RECU",B27)))</formula>
    </cfRule>
  </conditionalFormatting>
  <conditionalFormatting sqref="B19">
    <cfRule type="containsText" dxfId="337" priority="563" stopIfTrue="1" operator="containsText" text="RECALE">
      <formula>NOT(ISERROR(SEARCH("RECALE",B19)))</formula>
    </cfRule>
    <cfRule type="containsText" dxfId="336" priority="564" stopIfTrue="1" operator="containsText" text="RECU">
      <formula>NOT(ISERROR(SEARCH("RECU",B19)))</formula>
    </cfRule>
  </conditionalFormatting>
  <conditionalFormatting sqref="D25">
    <cfRule type="containsText" dxfId="335" priority="335" stopIfTrue="1" operator="containsText" text="OK">
      <formula>NOT(ISERROR(SEARCH("OK",D25)))</formula>
    </cfRule>
    <cfRule type="containsText" dxfId="334" priority="336" stopIfTrue="1" operator="containsText" text="NON">
      <formula>NOT(ISERROR(SEARCH("NON",D25)))</formula>
    </cfRule>
  </conditionalFormatting>
  <conditionalFormatting sqref="D25">
    <cfRule type="containsText" dxfId="333" priority="319" stopIfTrue="1" operator="containsText" text="OK">
      <formula>NOT(ISERROR(SEARCH("OK",D25)))</formula>
    </cfRule>
    <cfRule type="containsText" dxfId="332" priority="320" stopIfTrue="1" operator="containsText" text="NON">
      <formula>NOT(ISERROR(SEARCH("NON",D25)))</formula>
    </cfRule>
  </conditionalFormatting>
  <conditionalFormatting sqref="D19">
    <cfRule type="containsText" dxfId="331" priority="303" stopIfTrue="1" operator="containsText" text="RECALE">
      <formula>NOT(ISERROR(SEARCH("RECALE",D19)))</formula>
    </cfRule>
    <cfRule type="containsText" dxfId="330" priority="304" stopIfTrue="1" operator="containsText" text="RECU">
      <formula>NOT(ISERROR(SEARCH("RECU",D19)))</formula>
    </cfRule>
  </conditionalFormatting>
  <conditionalFormatting sqref="C6:R6">
    <cfRule type="cellIs" dxfId="329" priority="211" stopIfTrue="1" operator="equal">
      <formula>"RECU"</formula>
    </cfRule>
    <cfRule type="cellIs" dxfId="328" priority="210" stopIfTrue="1" operator="equal">
      <formula>"RECALE"</formula>
    </cfRule>
  </conditionalFormatting>
  <conditionalFormatting sqref="F13">
    <cfRule type="containsText" dxfId="325" priority="206" stopIfTrue="1" operator="containsText" text="RECALE">
      <formula>NOT(ISERROR(SEARCH("RECALE",F13)))</formula>
    </cfRule>
    <cfRule type="containsText" dxfId="324" priority="207" stopIfTrue="1" operator="containsText" text="RECU">
      <formula>NOT(ISERROR(SEARCH("RECU",F13)))</formula>
    </cfRule>
  </conditionalFormatting>
  <conditionalFormatting sqref="F35">
    <cfRule type="containsText" dxfId="323" priority="204" stopIfTrue="1" operator="containsText" text="RECALE">
      <formula>NOT(ISERROR(SEARCH("RECALE",F35)))</formula>
    </cfRule>
    <cfRule type="containsText" dxfId="322" priority="205" stopIfTrue="1" operator="containsText" text="RECU">
      <formula>NOT(ISERROR(SEARCH("RECU",F35)))</formula>
    </cfRule>
  </conditionalFormatting>
  <conditionalFormatting sqref="F19">
    <cfRule type="containsText" dxfId="321" priority="198" stopIfTrue="1" operator="containsText" text="RECALE">
      <formula>NOT(ISERROR(SEARCH("RECALE",F19)))</formula>
    </cfRule>
    <cfRule type="containsText" dxfId="320" priority="199" stopIfTrue="1" operator="containsText" text="RECU">
      <formula>NOT(ISERROR(SEARCH("RECU",F19)))</formula>
    </cfRule>
  </conditionalFormatting>
  <conditionalFormatting sqref="H13">
    <cfRule type="containsText" dxfId="317" priority="194" stopIfTrue="1" operator="containsText" text="RECALE">
      <formula>NOT(ISERROR(SEARCH("RECALE",H13)))</formula>
    </cfRule>
    <cfRule type="containsText" dxfId="316" priority="195" stopIfTrue="1" operator="containsText" text="RECU">
      <formula>NOT(ISERROR(SEARCH("RECU",H13)))</formula>
    </cfRule>
  </conditionalFormatting>
  <conditionalFormatting sqref="H35">
    <cfRule type="containsText" dxfId="315" priority="192" stopIfTrue="1" operator="containsText" text="RECALE">
      <formula>NOT(ISERROR(SEARCH("RECALE",H35)))</formula>
    </cfRule>
    <cfRule type="containsText" dxfId="314" priority="193" stopIfTrue="1" operator="containsText" text="RECU">
      <formula>NOT(ISERROR(SEARCH("RECU",H35)))</formula>
    </cfRule>
  </conditionalFormatting>
  <conditionalFormatting sqref="H19">
    <cfRule type="containsText" dxfId="313" priority="186" stopIfTrue="1" operator="containsText" text="RECALE">
      <formula>NOT(ISERROR(SEARCH("RECALE",H19)))</formula>
    </cfRule>
    <cfRule type="containsText" dxfId="312" priority="187" stopIfTrue="1" operator="containsText" text="RECU">
      <formula>NOT(ISERROR(SEARCH("RECU",H19)))</formula>
    </cfRule>
  </conditionalFormatting>
  <conditionalFormatting sqref="J13">
    <cfRule type="containsText" dxfId="309" priority="182" stopIfTrue="1" operator="containsText" text="RECALE">
      <formula>NOT(ISERROR(SEARCH("RECALE",J13)))</formula>
    </cfRule>
    <cfRule type="containsText" dxfId="308" priority="183" stopIfTrue="1" operator="containsText" text="RECU">
      <formula>NOT(ISERROR(SEARCH("RECU",J13)))</formula>
    </cfRule>
  </conditionalFormatting>
  <conditionalFormatting sqref="J35">
    <cfRule type="containsText" dxfId="307" priority="180" stopIfTrue="1" operator="containsText" text="RECALE">
      <formula>NOT(ISERROR(SEARCH("RECALE",J35)))</formula>
    </cfRule>
    <cfRule type="containsText" dxfId="306" priority="181" stopIfTrue="1" operator="containsText" text="RECU">
      <formula>NOT(ISERROR(SEARCH("RECU",J35)))</formula>
    </cfRule>
  </conditionalFormatting>
  <conditionalFormatting sqref="J19">
    <cfRule type="containsText" dxfId="305" priority="174" stopIfTrue="1" operator="containsText" text="RECALE">
      <formula>NOT(ISERROR(SEARCH("RECALE",J19)))</formula>
    </cfRule>
    <cfRule type="containsText" dxfId="304" priority="175" stopIfTrue="1" operator="containsText" text="RECU">
      <formula>NOT(ISERROR(SEARCH("RECU",J19)))</formula>
    </cfRule>
  </conditionalFormatting>
  <conditionalFormatting sqref="L13">
    <cfRule type="containsText" dxfId="301" priority="170" stopIfTrue="1" operator="containsText" text="RECALE">
      <formula>NOT(ISERROR(SEARCH("RECALE",L13)))</formula>
    </cfRule>
    <cfRule type="containsText" dxfId="300" priority="171" stopIfTrue="1" operator="containsText" text="RECU">
      <formula>NOT(ISERROR(SEARCH("RECU",L13)))</formula>
    </cfRule>
  </conditionalFormatting>
  <conditionalFormatting sqref="L35">
    <cfRule type="containsText" dxfId="299" priority="168" stopIfTrue="1" operator="containsText" text="RECALE">
      <formula>NOT(ISERROR(SEARCH("RECALE",L35)))</formula>
    </cfRule>
    <cfRule type="containsText" dxfId="298" priority="169" stopIfTrue="1" operator="containsText" text="RECU">
      <formula>NOT(ISERROR(SEARCH("RECU",L35)))</formula>
    </cfRule>
  </conditionalFormatting>
  <conditionalFormatting sqref="L19">
    <cfRule type="containsText" dxfId="297" priority="162" stopIfTrue="1" operator="containsText" text="RECALE">
      <formula>NOT(ISERROR(SEARCH("RECALE",L19)))</formula>
    </cfRule>
    <cfRule type="containsText" dxfId="296" priority="163" stopIfTrue="1" operator="containsText" text="RECU">
      <formula>NOT(ISERROR(SEARCH("RECU",L19)))</formula>
    </cfRule>
  </conditionalFormatting>
  <conditionalFormatting sqref="N13">
    <cfRule type="containsText" dxfId="293" priority="158" stopIfTrue="1" operator="containsText" text="RECALE">
      <formula>NOT(ISERROR(SEARCH("RECALE",N13)))</formula>
    </cfRule>
    <cfRule type="containsText" dxfId="292" priority="159" stopIfTrue="1" operator="containsText" text="RECU">
      <formula>NOT(ISERROR(SEARCH("RECU",N13)))</formula>
    </cfRule>
  </conditionalFormatting>
  <conditionalFormatting sqref="N35">
    <cfRule type="containsText" dxfId="291" priority="156" stopIfTrue="1" operator="containsText" text="RECALE">
      <formula>NOT(ISERROR(SEARCH("RECALE",N35)))</formula>
    </cfRule>
    <cfRule type="containsText" dxfId="290" priority="157" stopIfTrue="1" operator="containsText" text="RECU">
      <formula>NOT(ISERROR(SEARCH("RECU",N35)))</formula>
    </cfRule>
  </conditionalFormatting>
  <conditionalFormatting sqref="N19">
    <cfRule type="containsText" dxfId="289" priority="150" stopIfTrue="1" operator="containsText" text="RECALE">
      <formula>NOT(ISERROR(SEARCH("RECALE",N19)))</formula>
    </cfRule>
    <cfRule type="containsText" dxfId="288" priority="151" stopIfTrue="1" operator="containsText" text="RECU">
      <formula>NOT(ISERROR(SEARCH("RECU",N19)))</formula>
    </cfRule>
  </conditionalFormatting>
  <conditionalFormatting sqref="P13">
    <cfRule type="containsText" dxfId="285" priority="146" stopIfTrue="1" operator="containsText" text="RECALE">
      <formula>NOT(ISERROR(SEARCH("RECALE",P13)))</formula>
    </cfRule>
    <cfRule type="containsText" dxfId="284" priority="147" stopIfTrue="1" operator="containsText" text="RECU">
      <formula>NOT(ISERROR(SEARCH("RECU",P13)))</formula>
    </cfRule>
  </conditionalFormatting>
  <conditionalFormatting sqref="P35">
    <cfRule type="containsText" dxfId="283" priority="144" stopIfTrue="1" operator="containsText" text="RECALE">
      <formula>NOT(ISERROR(SEARCH("RECALE",P35)))</formula>
    </cfRule>
    <cfRule type="containsText" dxfId="282" priority="145" stopIfTrue="1" operator="containsText" text="RECU">
      <formula>NOT(ISERROR(SEARCH("RECU",P35)))</formula>
    </cfRule>
  </conditionalFormatting>
  <conditionalFormatting sqref="P19">
    <cfRule type="containsText" dxfId="281" priority="138" stopIfTrue="1" operator="containsText" text="RECALE">
      <formula>NOT(ISERROR(SEARCH("RECALE",P19)))</formula>
    </cfRule>
    <cfRule type="containsText" dxfId="280" priority="139" stopIfTrue="1" operator="containsText" text="RECU">
      <formula>NOT(ISERROR(SEARCH("RECU",P19)))</formula>
    </cfRule>
  </conditionalFormatting>
  <conditionalFormatting sqref="R13">
    <cfRule type="containsText" dxfId="277" priority="134" stopIfTrue="1" operator="containsText" text="RECALE">
      <formula>NOT(ISERROR(SEARCH("RECALE",R13)))</formula>
    </cfRule>
    <cfRule type="containsText" dxfId="276" priority="135" stopIfTrue="1" operator="containsText" text="RECU">
      <formula>NOT(ISERROR(SEARCH("RECU",R13)))</formula>
    </cfRule>
  </conditionalFormatting>
  <conditionalFormatting sqref="R35">
    <cfRule type="containsText" dxfId="275" priority="132" stopIfTrue="1" operator="containsText" text="RECALE">
      <formula>NOT(ISERROR(SEARCH("RECALE",R35)))</formula>
    </cfRule>
    <cfRule type="containsText" dxfId="274" priority="133" stopIfTrue="1" operator="containsText" text="RECU">
      <formula>NOT(ISERROR(SEARCH("RECU",R35)))</formula>
    </cfRule>
  </conditionalFormatting>
  <conditionalFormatting sqref="R19">
    <cfRule type="containsText" dxfId="273" priority="126" stopIfTrue="1" operator="containsText" text="RECALE">
      <formula>NOT(ISERROR(SEARCH("RECALE",R19)))</formula>
    </cfRule>
    <cfRule type="containsText" dxfId="272" priority="127" stopIfTrue="1" operator="containsText" text="RECU">
      <formula>NOT(ISERROR(SEARCH("RECU",R19)))</formula>
    </cfRule>
  </conditionalFormatting>
  <conditionalFormatting sqref="C9">
    <cfRule type="expression" dxfId="271" priority="121">
      <formula>AND(NOT(ISNUMBER(C9)),NOT(EXACT(C9,"NF")))</formula>
    </cfRule>
  </conditionalFormatting>
  <conditionalFormatting sqref="C10:C11">
    <cfRule type="expression" dxfId="270" priority="117">
      <formula>AND(NOT(ISNUMBER(C10)),NOT(EXACT(C10,"NF")))</formula>
    </cfRule>
  </conditionalFormatting>
  <conditionalFormatting sqref="C15:C17">
    <cfRule type="expression" dxfId="269" priority="116">
      <formula>AND(NOT(ISNUMBER(C15)),NOT(EXACT(C15,"NF")))</formula>
    </cfRule>
  </conditionalFormatting>
  <conditionalFormatting sqref="C21:C24">
    <cfRule type="expression" dxfId="268" priority="115">
      <formula>AND(NOT(ISNUMBER(C21)),NOT(EXACT(C21,"NF")))</formula>
    </cfRule>
  </conditionalFormatting>
  <conditionalFormatting sqref="C29:C33">
    <cfRule type="expression" dxfId="267" priority="114">
      <formula>AND(NOT(ISNUMBER(C29)),NOT(EXACT(C29,"NF")))</formula>
    </cfRule>
  </conditionalFormatting>
  <conditionalFormatting sqref="C25">
    <cfRule type="expression" dxfId="230" priority="113">
      <formula>AND(NOT(EXACT(C25,"F")),NOT(EXACT(C25,"NF")))</formula>
    </cfRule>
  </conditionalFormatting>
  <conditionalFormatting sqref="D27">
    <cfRule type="containsText" dxfId="266" priority="111" stopIfTrue="1" operator="containsText" text="RECALE">
      <formula>NOT(ISERROR(SEARCH("RECALE",D27)))</formula>
    </cfRule>
    <cfRule type="containsText" dxfId="265" priority="112" stopIfTrue="1" operator="containsText" text="RECU">
      <formula>NOT(ISERROR(SEARCH("RECU",D27)))</formula>
    </cfRule>
  </conditionalFormatting>
  <conditionalFormatting sqref="F25">
    <cfRule type="containsText" dxfId="264" priority="109" stopIfTrue="1" operator="containsText" text="OK">
      <formula>NOT(ISERROR(SEARCH("OK",F25)))</formula>
    </cfRule>
    <cfRule type="containsText" dxfId="263" priority="110" stopIfTrue="1" operator="containsText" text="NON">
      <formula>NOT(ISERROR(SEARCH("NON",F25)))</formula>
    </cfRule>
  </conditionalFormatting>
  <conditionalFormatting sqref="F25">
    <cfRule type="containsText" dxfId="262" priority="107" stopIfTrue="1" operator="containsText" text="OK">
      <formula>NOT(ISERROR(SEARCH("OK",F25)))</formula>
    </cfRule>
    <cfRule type="containsText" dxfId="261" priority="108" stopIfTrue="1" operator="containsText" text="NON">
      <formula>NOT(ISERROR(SEARCH("NON",F25)))</formula>
    </cfRule>
  </conditionalFormatting>
  <conditionalFormatting sqref="H25">
    <cfRule type="containsText" dxfId="260" priority="105" stopIfTrue="1" operator="containsText" text="OK">
      <formula>NOT(ISERROR(SEARCH("OK",H25)))</formula>
    </cfRule>
    <cfRule type="containsText" dxfId="259" priority="106" stopIfTrue="1" operator="containsText" text="NON">
      <formula>NOT(ISERROR(SEARCH("NON",H25)))</formula>
    </cfRule>
  </conditionalFormatting>
  <conditionalFormatting sqref="H25">
    <cfRule type="containsText" dxfId="258" priority="103" stopIfTrue="1" operator="containsText" text="OK">
      <formula>NOT(ISERROR(SEARCH("OK",H25)))</formula>
    </cfRule>
    <cfRule type="containsText" dxfId="257" priority="104" stopIfTrue="1" operator="containsText" text="NON">
      <formula>NOT(ISERROR(SEARCH("NON",H25)))</formula>
    </cfRule>
  </conditionalFormatting>
  <conditionalFormatting sqref="J25">
    <cfRule type="containsText" dxfId="256" priority="101" stopIfTrue="1" operator="containsText" text="OK">
      <formula>NOT(ISERROR(SEARCH("OK",J25)))</formula>
    </cfRule>
    <cfRule type="containsText" dxfId="255" priority="102" stopIfTrue="1" operator="containsText" text="NON">
      <formula>NOT(ISERROR(SEARCH("NON",J25)))</formula>
    </cfRule>
  </conditionalFormatting>
  <conditionalFormatting sqref="J25">
    <cfRule type="containsText" dxfId="254" priority="99" stopIfTrue="1" operator="containsText" text="OK">
      <formula>NOT(ISERROR(SEARCH("OK",J25)))</formula>
    </cfRule>
    <cfRule type="containsText" dxfId="253" priority="100" stopIfTrue="1" operator="containsText" text="NON">
      <formula>NOT(ISERROR(SEARCH("NON",J25)))</formula>
    </cfRule>
  </conditionalFormatting>
  <conditionalFormatting sqref="L25">
    <cfRule type="containsText" dxfId="252" priority="97" stopIfTrue="1" operator="containsText" text="OK">
      <formula>NOT(ISERROR(SEARCH("OK",L25)))</formula>
    </cfRule>
    <cfRule type="containsText" dxfId="251" priority="98" stopIfTrue="1" operator="containsText" text="NON">
      <formula>NOT(ISERROR(SEARCH("NON",L25)))</formula>
    </cfRule>
  </conditionalFormatting>
  <conditionalFormatting sqref="L25">
    <cfRule type="containsText" dxfId="250" priority="95" stopIfTrue="1" operator="containsText" text="OK">
      <formula>NOT(ISERROR(SEARCH("OK",L25)))</formula>
    </cfRule>
    <cfRule type="containsText" dxfId="249" priority="96" stopIfTrue="1" operator="containsText" text="NON">
      <formula>NOT(ISERROR(SEARCH("NON",L25)))</formula>
    </cfRule>
  </conditionalFormatting>
  <conditionalFormatting sqref="N25">
    <cfRule type="containsText" dxfId="248" priority="93" stopIfTrue="1" operator="containsText" text="OK">
      <formula>NOT(ISERROR(SEARCH("OK",N25)))</formula>
    </cfRule>
    <cfRule type="containsText" dxfId="247" priority="94" stopIfTrue="1" operator="containsText" text="NON">
      <formula>NOT(ISERROR(SEARCH("NON",N25)))</formula>
    </cfRule>
  </conditionalFormatting>
  <conditionalFormatting sqref="N25">
    <cfRule type="containsText" dxfId="246" priority="91" stopIfTrue="1" operator="containsText" text="OK">
      <formula>NOT(ISERROR(SEARCH("OK",N25)))</formula>
    </cfRule>
    <cfRule type="containsText" dxfId="245" priority="92" stopIfTrue="1" operator="containsText" text="NON">
      <formula>NOT(ISERROR(SEARCH("NON",N25)))</formula>
    </cfRule>
  </conditionalFormatting>
  <conditionalFormatting sqref="P25">
    <cfRule type="containsText" dxfId="244" priority="89" stopIfTrue="1" operator="containsText" text="OK">
      <formula>NOT(ISERROR(SEARCH("OK",P25)))</formula>
    </cfRule>
    <cfRule type="containsText" dxfId="243" priority="90" stopIfTrue="1" operator="containsText" text="NON">
      <formula>NOT(ISERROR(SEARCH("NON",P25)))</formula>
    </cfRule>
  </conditionalFormatting>
  <conditionalFormatting sqref="P25">
    <cfRule type="containsText" dxfId="242" priority="87" stopIfTrue="1" operator="containsText" text="OK">
      <formula>NOT(ISERROR(SEARCH("OK",P25)))</formula>
    </cfRule>
    <cfRule type="containsText" dxfId="241" priority="88" stopIfTrue="1" operator="containsText" text="NON">
      <formula>NOT(ISERROR(SEARCH("NON",P25)))</formula>
    </cfRule>
  </conditionalFormatting>
  <conditionalFormatting sqref="R25">
    <cfRule type="containsText" dxfId="240" priority="85" stopIfTrue="1" operator="containsText" text="OK">
      <formula>NOT(ISERROR(SEARCH("OK",R25)))</formula>
    </cfRule>
    <cfRule type="containsText" dxfId="239" priority="86" stopIfTrue="1" operator="containsText" text="NON">
      <formula>NOT(ISERROR(SEARCH("NON",R25)))</formula>
    </cfRule>
  </conditionalFormatting>
  <conditionalFormatting sqref="R25">
    <cfRule type="containsText" dxfId="238" priority="83" stopIfTrue="1" operator="containsText" text="OK">
      <formula>NOT(ISERROR(SEARCH("OK",R25)))</formula>
    </cfRule>
    <cfRule type="containsText" dxfId="237" priority="84" stopIfTrue="1" operator="containsText" text="NON">
      <formula>NOT(ISERROR(SEARCH("NON",R25)))</formula>
    </cfRule>
  </conditionalFormatting>
  <conditionalFormatting sqref="E9">
    <cfRule type="expression" dxfId="199" priority="64">
      <formula>AND(NOT(ISNUMBER(E9)),NOT(EXACT(E9,"NF")))</formula>
    </cfRule>
  </conditionalFormatting>
  <conditionalFormatting sqref="E10:E11">
    <cfRule type="expression" dxfId="198" priority="63">
      <formula>AND(NOT(ISNUMBER(E10)),NOT(EXACT(E10,"NF")))</formula>
    </cfRule>
  </conditionalFormatting>
  <conditionalFormatting sqref="E15:E17">
    <cfRule type="expression" dxfId="197" priority="62">
      <formula>AND(NOT(ISNUMBER(E15)),NOT(EXACT(E15,"NF")))</formula>
    </cfRule>
  </conditionalFormatting>
  <conditionalFormatting sqref="E21:E24">
    <cfRule type="expression" dxfId="196" priority="61">
      <formula>AND(NOT(ISNUMBER(E21)),NOT(EXACT(E21,"NF")))</formula>
    </cfRule>
  </conditionalFormatting>
  <conditionalFormatting sqref="E29:E33">
    <cfRule type="expression" dxfId="195" priority="60">
      <formula>AND(NOT(ISNUMBER(E29)),NOT(EXACT(E29,"NF")))</formula>
    </cfRule>
  </conditionalFormatting>
  <conditionalFormatting sqref="E25">
    <cfRule type="expression" dxfId="194" priority="59">
      <formula>AND(NOT(EXACT(E25,"F")),NOT(EXACT(E25,"NF")))</formula>
    </cfRule>
  </conditionalFormatting>
  <conditionalFormatting sqref="G9">
    <cfRule type="expression" dxfId="187" priority="58">
      <formula>AND(NOT(ISNUMBER(G9)),NOT(EXACT(G9,"NF")))</formula>
    </cfRule>
  </conditionalFormatting>
  <conditionalFormatting sqref="G10:G11">
    <cfRule type="expression" dxfId="186" priority="57">
      <formula>AND(NOT(ISNUMBER(G10)),NOT(EXACT(G10,"NF")))</formula>
    </cfRule>
  </conditionalFormatting>
  <conditionalFormatting sqref="G15:G17">
    <cfRule type="expression" dxfId="185" priority="56">
      <formula>AND(NOT(ISNUMBER(G15)),NOT(EXACT(G15,"NF")))</formula>
    </cfRule>
  </conditionalFormatting>
  <conditionalFormatting sqref="G21:G24">
    <cfRule type="expression" dxfId="184" priority="55">
      <formula>AND(NOT(ISNUMBER(G21)),NOT(EXACT(G21,"NF")))</formula>
    </cfRule>
  </conditionalFormatting>
  <conditionalFormatting sqref="G29:G33">
    <cfRule type="expression" dxfId="183" priority="54">
      <formula>AND(NOT(ISNUMBER(G29)),NOT(EXACT(G29,"NF")))</formula>
    </cfRule>
  </conditionalFormatting>
  <conditionalFormatting sqref="G25">
    <cfRule type="expression" dxfId="182" priority="53">
      <formula>AND(NOT(EXACT(G25,"F")),NOT(EXACT(G25,"NF")))</formula>
    </cfRule>
  </conditionalFormatting>
  <conditionalFormatting sqref="I9">
    <cfRule type="expression" dxfId="175" priority="52">
      <formula>AND(NOT(ISNUMBER(I9)),NOT(EXACT(I9,"NF")))</formula>
    </cfRule>
  </conditionalFormatting>
  <conditionalFormatting sqref="I10:I11">
    <cfRule type="expression" dxfId="174" priority="51">
      <formula>AND(NOT(ISNUMBER(I10)),NOT(EXACT(I10,"NF")))</formula>
    </cfRule>
  </conditionalFormatting>
  <conditionalFormatting sqref="I15:I17">
    <cfRule type="expression" dxfId="173" priority="50">
      <formula>AND(NOT(ISNUMBER(I15)),NOT(EXACT(I15,"NF")))</formula>
    </cfRule>
  </conditionalFormatting>
  <conditionalFormatting sqref="I21:I24">
    <cfRule type="expression" dxfId="172" priority="49">
      <formula>AND(NOT(ISNUMBER(I21)),NOT(EXACT(I21,"NF")))</formula>
    </cfRule>
  </conditionalFormatting>
  <conditionalFormatting sqref="I29:I33">
    <cfRule type="expression" dxfId="171" priority="48">
      <formula>AND(NOT(ISNUMBER(I29)),NOT(EXACT(I29,"NF")))</formula>
    </cfRule>
  </conditionalFormatting>
  <conditionalFormatting sqref="I25">
    <cfRule type="expression" dxfId="170" priority="47">
      <formula>AND(NOT(EXACT(I25,"F")),NOT(EXACT(I25,"NF")))</formula>
    </cfRule>
  </conditionalFormatting>
  <conditionalFormatting sqref="F27">
    <cfRule type="containsText" dxfId="157" priority="43" stopIfTrue="1" operator="containsText" text="RECALE">
      <formula>NOT(ISERROR(SEARCH("RECALE",F27)))</formula>
    </cfRule>
    <cfRule type="containsText" dxfId="156" priority="44" stopIfTrue="1" operator="containsText" text="RECU">
      <formula>NOT(ISERROR(SEARCH("RECU",F27)))</formula>
    </cfRule>
  </conditionalFormatting>
  <conditionalFormatting sqref="H27">
    <cfRule type="containsText" dxfId="155" priority="41" stopIfTrue="1" operator="containsText" text="RECALE">
      <formula>NOT(ISERROR(SEARCH("RECALE",H27)))</formula>
    </cfRule>
    <cfRule type="containsText" dxfId="154" priority="42" stopIfTrue="1" operator="containsText" text="RECU">
      <formula>NOT(ISERROR(SEARCH("RECU",H27)))</formula>
    </cfRule>
  </conditionalFormatting>
  <conditionalFormatting sqref="J27">
    <cfRule type="containsText" dxfId="153" priority="39" stopIfTrue="1" operator="containsText" text="RECALE">
      <formula>NOT(ISERROR(SEARCH("RECALE",J27)))</formula>
    </cfRule>
    <cfRule type="containsText" dxfId="152" priority="40" stopIfTrue="1" operator="containsText" text="RECU">
      <formula>NOT(ISERROR(SEARCH("RECU",J27)))</formula>
    </cfRule>
  </conditionalFormatting>
  <conditionalFormatting sqref="L27">
    <cfRule type="containsText" dxfId="151" priority="37" stopIfTrue="1" operator="containsText" text="RECALE">
      <formula>NOT(ISERROR(SEARCH("RECALE",L27)))</formula>
    </cfRule>
    <cfRule type="containsText" dxfId="150" priority="38" stopIfTrue="1" operator="containsText" text="RECU">
      <formula>NOT(ISERROR(SEARCH("RECU",L27)))</formula>
    </cfRule>
  </conditionalFormatting>
  <conditionalFormatting sqref="N27">
    <cfRule type="containsText" dxfId="149" priority="35" stopIfTrue="1" operator="containsText" text="RECALE">
      <formula>NOT(ISERROR(SEARCH("RECALE",N27)))</formula>
    </cfRule>
    <cfRule type="containsText" dxfId="148" priority="36" stopIfTrue="1" operator="containsText" text="RECU">
      <formula>NOT(ISERROR(SEARCH("RECU",N27)))</formula>
    </cfRule>
  </conditionalFormatting>
  <conditionalFormatting sqref="P27">
    <cfRule type="containsText" dxfId="147" priority="33" stopIfTrue="1" operator="containsText" text="RECALE">
      <formula>NOT(ISERROR(SEARCH("RECALE",P27)))</formula>
    </cfRule>
    <cfRule type="containsText" dxfId="146" priority="34" stopIfTrue="1" operator="containsText" text="RECU">
      <formula>NOT(ISERROR(SEARCH("RECU",P27)))</formula>
    </cfRule>
  </conditionalFormatting>
  <conditionalFormatting sqref="R27">
    <cfRule type="containsText" dxfId="145" priority="31" stopIfTrue="1" operator="containsText" text="RECALE">
      <formula>NOT(ISERROR(SEARCH("RECALE",R27)))</formula>
    </cfRule>
    <cfRule type="containsText" dxfId="144" priority="32" stopIfTrue="1" operator="containsText" text="RECU">
      <formula>NOT(ISERROR(SEARCH("RECU",R27)))</formula>
    </cfRule>
  </conditionalFormatting>
  <conditionalFormatting sqref="Q9">
    <cfRule type="expression" dxfId="125" priority="24">
      <formula>AND(NOT(ISNUMBER(Q9)),NOT(EXACT(Q9,"NF")))</formula>
    </cfRule>
  </conditionalFormatting>
  <conditionalFormatting sqref="Q10:Q11">
    <cfRule type="expression" dxfId="124" priority="23">
      <formula>AND(NOT(ISNUMBER(Q10)),NOT(EXACT(Q10,"NF")))</formula>
    </cfRule>
  </conditionalFormatting>
  <conditionalFormatting sqref="Q15:Q17">
    <cfRule type="expression" dxfId="123" priority="22">
      <formula>AND(NOT(ISNUMBER(Q15)),NOT(EXACT(Q15,"NF")))</formula>
    </cfRule>
  </conditionalFormatting>
  <conditionalFormatting sqref="Q21:Q24">
    <cfRule type="expression" dxfId="122" priority="21">
      <formula>AND(NOT(ISNUMBER(Q21)),NOT(EXACT(Q21,"NF")))</formula>
    </cfRule>
  </conditionalFormatting>
  <conditionalFormatting sqref="Q29:Q33">
    <cfRule type="expression" dxfId="121" priority="20">
      <formula>AND(NOT(ISNUMBER(Q29)),NOT(EXACT(Q29,"NF")))</formula>
    </cfRule>
  </conditionalFormatting>
  <conditionalFormatting sqref="Q25">
    <cfRule type="expression" dxfId="120" priority="19">
      <formula>AND(NOT(EXACT(Q25,"F")),NOT(EXACT(Q25,"NF")))</formula>
    </cfRule>
  </conditionalFormatting>
  <conditionalFormatting sqref="K9">
    <cfRule type="expression" dxfId="31" priority="18">
      <formula>AND(NOT(ISNUMBER(K9)),NOT(EXACT(K9,"NF")))</formula>
    </cfRule>
  </conditionalFormatting>
  <conditionalFormatting sqref="K10:K11">
    <cfRule type="expression" dxfId="30" priority="17">
      <formula>AND(NOT(ISNUMBER(K10)),NOT(EXACT(K10,"NF")))</formula>
    </cfRule>
  </conditionalFormatting>
  <conditionalFormatting sqref="K15:K17">
    <cfRule type="expression" dxfId="29" priority="16">
      <formula>AND(NOT(ISNUMBER(K15)),NOT(EXACT(K15,"NF")))</formula>
    </cfRule>
  </conditionalFormatting>
  <conditionalFormatting sqref="K21:K24">
    <cfRule type="expression" dxfId="28" priority="15">
      <formula>AND(NOT(ISNUMBER(K21)),NOT(EXACT(K21,"NF")))</formula>
    </cfRule>
  </conditionalFormatting>
  <conditionalFormatting sqref="K29:K33">
    <cfRule type="expression" dxfId="27" priority="14">
      <formula>AND(NOT(ISNUMBER(K29)),NOT(EXACT(K29,"NF")))</formula>
    </cfRule>
  </conditionalFormatting>
  <conditionalFormatting sqref="K25">
    <cfRule type="expression" dxfId="26" priority="13">
      <formula>AND(NOT(EXACT(K25,"F")),NOT(EXACT(K25,"NF")))</formula>
    </cfRule>
  </conditionalFormatting>
  <conditionalFormatting sqref="M9">
    <cfRule type="expression" dxfId="11" priority="12">
      <formula>AND(NOT(ISNUMBER(M9)),NOT(EXACT(M9,"NF")))</formula>
    </cfRule>
  </conditionalFormatting>
  <conditionalFormatting sqref="M10:M11">
    <cfRule type="expression" dxfId="10" priority="11">
      <formula>AND(NOT(ISNUMBER(M10)),NOT(EXACT(M10,"NF")))</formula>
    </cfRule>
  </conditionalFormatting>
  <conditionalFormatting sqref="M15:M17">
    <cfRule type="expression" dxfId="9" priority="10">
      <formula>AND(NOT(ISNUMBER(M15)),NOT(EXACT(M15,"NF")))</formula>
    </cfRule>
  </conditionalFormatting>
  <conditionalFormatting sqref="M21:M24">
    <cfRule type="expression" dxfId="8" priority="9">
      <formula>AND(NOT(ISNUMBER(M21)),NOT(EXACT(M21,"NF")))</formula>
    </cfRule>
  </conditionalFormatting>
  <conditionalFormatting sqref="M29:M33">
    <cfRule type="expression" dxfId="7" priority="8">
      <formula>AND(NOT(ISNUMBER(M29)),NOT(EXACT(M29,"NF")))</formula>
    </cfRule>
  </conditionalFormatting>
  <conditionalFormatting sqref="M25">
    <cfRule type="expression" dxfId="6" priority="7">
      <formula>AND(NOT(EXACT(M25,"F")),NOT(EXACT(M25,"NF")))</formula>
    </cfRule>
  </conditionalFormatting>
  <conditionalFormatting sqref="O9">
    <cfRule type="expression" dxfId="5" priority="6">
      <formula>AND(NOT(ISNUMBER(O9)),NOT(EXACT(O9,"NF")))</formula>
    </cfRule>
  </conditionalFormatting>
  <conditionalFormatting sqref="O10:O11">
    <cfRule type="expression" dxfId="4" priority="5">
      <formula>AND(NOT(ISNUMBER(O10)),NOT(EXACT(O10,"NF")))</formula>
    </cfRule>
  </conditionalFormatting>
  <conditionalFormatting sqref="O15:O17">
    <cfRule type="expression" dxfId="3" priority="4">
      <formula>AND(NOT(ISNUMBER(O15)),NOT(EXACT(O15,"NF")))</formula>
    </cfRule>
  </conditionalFormatting>
  <conditionalFormatting sqref="O21:O24">
    <cfRule type="expression" dxfId="2" priority="3">
      <formula>AND(NOT(ISNUMBER(O21)),NOT(EXACT(O21,"NF")))</formula>
    </cfRule>
  </conditionalFormatting>
  <conditionalFormatting sqref="O29:O33">
    <cfRule type="expression" dxfId="1" priority="2">
      <formula>AND(NOT(ISNUMBER(O29)),NOT(EXACT(O29,"NF")))</formula>
    </cfRule>
  </conditionalFormatting>
  <conditionalFormatting sqref="O25">
    <cfRule type="expression" dxfId="0" priority="1">
      <formula>AND(NOT(EXACT(O25,"F")),NOT(EXACT(O25,"NF")))</formula>
    </cfRule>
  </conditionalFormatting>
  <printOptions horizontalCentered="1" verticalCentered="1"/>
  <pageMargins left="0.39000000000000007" right="0.39000000000000007" top="0.16" bottom="0.2" header="0.12000000000000001" footer="0.16"/>
  <pageSetup paperSize="9" scale="54" orientation="landscape" horizontalDpi="300" verticalDpi="300"/>
  <headerFooter alignWithMargins="0"/>
  <cellWatches>
    <cellWatch r="O5"/>
  </cellWatch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45"/>
  <sheetViews>
    <sheetView zoomScale="75" zoomScaleNormal="75" workbookViewId="0">
      <selection activeCell="F32" sqref="F32"/>
    </sheetView>
  </sheetViews>
  <sheetFormatPr defaultColWidth="11.42578125" defaultRowHeight="12.75" x14ac:dyDescent="0.2"/>
  <cols>
    <col min="1" max="1" width="70" customWidth="1"/>
    <col min="2" max="2" width="6.28515625" customWidth="1"/>
    <col min="3" max="18" width="10.85546875" customWidth="1"/>
    <col min="19" max="256" width="9.140625" customWidth="1"/>
  </cols>
  <sheetData>
    <row r="1" spans="1:22" ht="42" customHeight="1" x14ac:dyDescent="0.2">
      <c r="A1" s="254"/>
      <c r="B1" s="254"/>
      <c r="C1" s="254"/>
      <c r="D1" s="254"/>
      <c r="E1" s="254"/>
      <c r="F1" s="254"/>
      <c r="G1" s="76" t="s">
        <v>35</v>
      </c>
      <c r="H1" s="256">
        <f>Jury!D12</f>
        <v>43466</v>
      </c>
      <c r="I1" s="257"/>
      <c r="J1" s="257"/>
      <c r="K1" s="257"/>
      <c r="L1" s="257"/>
      <c r="M1" s="258"/>
      <c r="N1" s="258"/>
      <c r="O1" s="258"/>
      <c r="P1" s="258"/>
      <c r="Q1" s="258"/>
      <c r="R1" s="258"/>
    </row>
    <row r="2" spans="1:22" ht="42" customHeight="1" x14ac:dyDescent="0.2">
      <c r="A2" s="254"/>
      <c r="B2" s="254"/>
      <c r="C2" s="254"/>
      <c r="D2" s="254"/>
      <c r="E2" s="254"/>
      <c r="F2" s="254"/>
      <c r="G2" s="76" t="s">
        <v>36</v>
      </c>
      <c r="H2" s="257" t="str">
        <f>Jury!D13</f>
        <v>FREJUS</v>
      </c>
      <c r="I2" s="257"/>
      <c r="J2" s="257"/>
      <c r="K2" s="257"/>
      <c r="L2" s="257"/>
      <c r="M2" s="258"/>
      <c r="N2" s="258"/>
      <c r="O2" s="258"/>
      <c r="P2" s="258"/>
      <c r="Q2" s="258"/>
      <c r="R2" s="258"/>
    </row>
    <row r="3" spans="1:22" ht="42" customHeight="1" thickBot="1" x14ac:dyDescent="0.25">
      <c r="A3" s="254"/>
      <c r="B3" s="254"/>
      <c r="C3" s="254"/>
      <c r="D3" s="254"/>
      <c r="E3" s="254"/>
      <c r="F3" s="254"/>
      <c r="G3" s="252">
        <f>Jury!D16</f>
        <v>0</v>
      </c>
      <c r="H3" s="252"/>
      <c r="I3" s="252"/>
      <c r="J3" s="252"/>
      <c r="K3" s="252"/>
      <c r="L3" s="252"/>
      <c r="M3" s="259"/>
      <c r="N3" s="259"/>
      <c r="O3" s="259"/>
      <c r="P3" s="259"/>
      <c r="Q3" s="259"/>
      <c r="R3" s="259"/>
    </row>
    <row r="4" spans="1:22" s="48" customFormat="1" ht="15.95" customHeight="1" x14ac:dyDescent="0.25">
      <c r="A4" s="254" t="s">
        <v>78</v>
      </c>
      <c r="B4" s="254"/>
      <c r="C4" s="246" t="s">
        <v>45</v>
      </c>
      <c r="D4" s="247"/>
      <c r="E4" s="246" t="s">
        <v>46</v>
      </c>
      <c r="F4" s="247"/>
      <c r="G4" s="246" t="s">
        <v>47</v>
      </c>
      <c r="H4" s="247"/>
      <c r="I4" s="246" t="s">
        <v>48</v>
      </c>
      <c r="J4" s="247"/>
      <c r="K4" s="246" t="s">
        <v>49</v>
      </c>
      <c r="L4" s="247"/>
      <c r="M4" s="246" t="s">
        <v>50</v>
      </c>
      <c r="N4" s="247"/>
      <c r="O4" s="246" t="s">
        <v>51</v>
      </c>
      <c r="P4" s="247"/>
      <c r="Q4" s="246" t="s">
        <v>52</v>
      </c>
      <c r="R4" s="247"/>
      <c r="S4" s="46"/>
      <c r="T4" s="253"/>
      <c r="U4" s="253"/>
      <c r="V4" s="47"/>
    </row>
    <row r="5" spans="1:22" s="48" customFormat="1" ht="33" customHeight="1" x14ac:dyDescent="0.25">
      <c r="A5" s="254"/>
      <c r="B5" s="254"/>
      <c r="C5" s="250" t="str">
        <f>IF('Bordereaux Délivrance 1'!E22&lt;&gt;"",'Bordereaux Délivrance 1'!E22,"")</f>
        <v/>
      </c>
      <c r="D5" s="251"/>
      <c r="E5" s="250" t="str">
        <f>IF('Bordereaux Délivrance 1'!E23&lt;&gt;"",'Bordereaux Délivrance 1'!E23,"")</f>
        <v/>
      </c>
      <c r="F5" s="251"/>
      <c r="G5" s="250" t="str">
        <f>IF('Bordereaux Délivrance 1'!E24&lt;&gt;"",'Bordereaux Délivrance 1'!E24,"")</f>
        <v/>
      </c>
      <c r="H5" s="251"/>
      <c r="I5" s="250" t="str">
        <f>IF('Bordereaux Délivrance 1'!E25&lt;&gt;"",'Bordereaux Délivrance 1'!E25,"")</f>
        <v/>
      </c>
      <c r="J5" s="251"/>
      <c r="K5" s="250" t="str">
        <f>IF('Bordereaux Délivrance 1'!E26&lt;&gt;"",'Bordereaux Délivrance 1'!E26,"")</f>
        <v/>
      </c>
      <c r="L5" s="251"/>
      <c r="M5" s="250" t="str">
        <f>IF('Bordereaux Délivrance 1'!E27&lt;&gt;"",'Bordereaux Délivrance 1'!E27,"")</f>
        <v/>
      </c>
      <c r="N5" s="251"/>
      <c r="O5" s="250" t="str">
        <f>IF('Bordereaux Délivrance 1'!E28&lt;&gt;"",'Bordereaux Délivrance 1'!E28,"")</f>
        <v/>
      </c>
      <c r="P5" s="251"/>
      <c r="Q5" s="250" t="str">
        <f>IF('Bordereaux Délivrance 1'!E29&lt;&gt;"",'Bordereaux Délivrance 1'!E29,"")</f>
        <v/>
      </c>
      <c r="R5" s="251"/>
      <c r="S5" s="49"/>
      <c r="T5" s="49"/>
      <c r="U5" s="49"/>
      <c r="V5" s="47"/>
    </row>
    <row r="6" spans="1:22" s="52" customFormat="1" ht="24.95" customHeight="1" thickBot="1" x14ac:dyDescent="0.25">
      <c r="A6" s="255"/>
      <c r="B6" s="255"/>
      <c r="C6" s="248" t="str">
        <f>IF(ISNA(VLOOKUP("NF",C9:C33,1,FALSE)),IF(AND(D13="RECU",D19="RECU",D27="RECU",D35="RECU"),"RECU",IF(AND(D13="RECU",D19="RECU",D27="RECU",IF(ISNUMBER(D34),D34,0)&gt;=90,ISNUMBER(C29),ISNUMBER(C30),ISNUMBER(C31),ISNUMBER(C32),ISNUMBER(C33)),"RECU Pratique",IF(AND(D35="RECU",(IF(ISNUMBER(D12),D12,0)+IF(ISNUMBER(D18),D18,0)+IF(ISNUMBER(D26),D26,0))&gt;=133,ISNUMBER(C9),ISNUMBER(C10),ISNUMBER(C11),ISNUMBER(C15),ISNUMBER(C16),ISNUMBER(17),ISNUMBER(C21),ISNUMBER(22),ISNUMBER(C23),ISNUMBER(C24),EXACT(C25,"F")),"RECU Théorie",IF(OR(D13="",D19="",D27="",D35=""),"","RECALE")))),"RECALE")</f>
        <v/>
      </c>
      <c r="D6" s="249"/>
      <c r="E6" s="248" t="str">
        <f t="shared" ref="E6:R6" si="0">IF(ISNA(VLOOKUP("NF",E9:E33,1,FALSE)),IF(AND(F13="RECU",F19="RECU",F27="RECU",F35="RECU"),"RECU",IF(AND(F13="RECU",F19="RECU",F27="RECU",IF(ISNUMBER(F34),F34,0)&gt;=90,ISNUMBER(E29),ISNUMBER(E30),ISNUMBER(E31),ISNUMBER(E32),ISNUMBER(E33)),"RECU Pratique",IF(AND(F35="RECU",(IF(ISNUMBER(F12),F12,0)+IF(ISNUMBER(F18),F18,0)+IF(ISNUMBER(F26),F26,0))&gt;=133,ISNUMBER(E9),ISNUMBER(E10),ISNUMBER(E11),ISNUMBER(E15),ISNUMBER(E16),ISNUMBER(17),ISNUMBER(E21),ISNUMBER(22),ISNUMBER(E23),ISNUMBER(E24),EXACT(E25,"F")),"RECU Théorie",IF(OR(F13="",F19="",F27="",F35=""),"","RECALE")))),"RECALE")</f>
        <v/>
      </c>
      <c r="F6" s="249"/>
      <c r="G6" s="248" t="str">
        <f t="shared" ref="G6:R6" si="1">IF(ISNA(VLOOKUP("NF",G9:G33,1,FALSE)),IF(AND(H13="RECU",H19="RECU",H27="RECU",H35="RECU"),"RECU",IF(AND(H13="RECU",H19="RECU",H27="RECU",IF(ISNUMBER(H34),H34,0)&gt;=90,ISNUMBER(G29),ISNUMBER(G30),ISNUMBER(G31),ISNUMBER(G32),ISNUMBER(G33)),"RECU Pratique",IF(AND(H35="RECU",(IF(ISNUMBER(H12),H12,0)+IF(ISNUMBER(H18),H18,0)+IF(ISNUMBER(H26),H26,0))&gt;=133,ISNUMBER(G9),ISNUMBER(G10),ISNUMBER(G11),ISNUMBER(G15),ISNUMBER(G16),ISNUMBER(17),ISNUMBER(G21),ISNUMBER(22),ISNUMBER(G23),ISNUMBER(G24),EXACT(G25,"F")),"RECU Théorie",IF(OR(H13="",H19="",H27="",H35=""),"","RECALE")))),"RECALE")</f>
        <v/>
      </c>
      <c r="H6" s="249"/>
      <c r="I6" s="248" t="str">
        <f t="shared" ref="I6:R6" si="2">IF(ISNA(VLOOKUP("NF",I9:I33,1,FALSE)),IF(AND(J13="RECU",J19="RECU",J27="RECU",J35="RECU"),"RECU",IF(AND(J13="RECU",J19="RECU",J27="RECU",IF(ISNUMBER(J34),J34,0)&gt;=90,ISNUMBER(I29),ISNUMBER(I30),ISNUMBER(I31),ISNUMBER(I32),ISNUMBER(I33)),"RECU Pratique",IF(AND(J35="RECU",(IF(ISNUMBER(J12),J12,0)+IF(ISNUMBER(J18),J18,0)+IF(ISNUMBER(J26),J26,0))&gt;=133,ISNUMBER(I9),ISNUMBER(I10),ISNUMBER(I11),ISNUMBER(I15),ISNUMBER(I16),ISNUMBER(17),ISNUMBER(I21),ISNUMBER(22),ISNUMBER(I23),ISNUMBER(I24),EXACT(I25,"F")),"RECU Théorie",IF(OR(J13="",J19="",J27="",J35=""),"","RECALE")))),"RECALE")</f>
        <v/>
      </c>
      <c r="J6" s="249"/>
      <c r="K6" s="248" t="str">
        <f t="shared" ref="K6:R6" si="3">IF(ISNA(VLOOKUP("NF",K9:K33,1,FALSE)),IF(AND(L13="RECU",L19="RECU",L27="RECU",L35="RECU"),"RECU",IF(AND(L13="RECU",L19="RECU",L27="RECU",IF(ISNUMBER(L34),L34,0)&gt;=90,ISNUMBER(K29),ISNUMBER(K30),ISNUMBER(K31),ISNUMBER(K32),ISNUMBER(K33)),"RECU Pratique",IF(AND(L35="RECU",(IF(ISNUMBER(L12),L12,0)+IF(ISNUMBER(L18),L18,0)+IF(ISNUMBER(L26),L26,0))&gt;=133,ISNUMBER(K9),ISNUMBER(K10),ISNUMBER(K11),ISNUMBER(K15),ISNUMBER(K16),ISNUMBER(17),ISNUMBER(K21),ISNUMBER(22),ISNUMBER(K23),ISNUMBER(K24),EXACT(K25,"F")),"RECU Théorie",IF(OR(L13="",L19="",L27="",L35=""),"","RECALE")))),"RECALE")</f>
        <v/>
      </c>
      <c r="L6" s="249"/>
      <c r="M6" s="248" t="str">
        <f t="shared" ref="M6:R6" si="4">IF(ISNA(VLOOKUP("NF",M9:M33,1,FALSE)),IF(AND(N13="RECU",N19="RECU",N27="RECU",N35="RECU"),"RECU",IF(AND(N13="RECU",N19="RECU",N27="RECU",IF(ISNUMBER(N34),N34,0)&gt;=90,ISNUMBER(M29),ISNUMBER(M30),ISNUMBER(M31),ISNUMBER(M32),ISNUMBER(M33)),"RECU Pratique",IF(AND(N35="RECU",(IF(ISNUMBER(N12),N12,0)+IF(ISNUMBER(N18),N18,0)+IF(ISNUMBER(N26),N26,0))&gt;=133,ISNUMBER(M9),ISNUMBER(M10),ISNUMBER(M11),ISNUMBER(M15),ISNUMBER(M16),ISNUMBER(17),ISNUMBER(M21),ISNUMBER(22),ISNUMBER(M23),ISNUMBER(M24),EXACT(M25,"F")),"RECU Théorie",IF(OR(N13="",N19="",N27="",N35=""),"","RECALE")))),"RECALE")</f>
        <v/>
      </c>
      <c r="N6" s="249"/>
      <c r="O6" s="248" t="str">
        <f t="shared" ref="O6:R6" si="5">IF(ISNA(VLOOKUP("NF",O9:O33,1,FALSE)),IF(AND(P13="RECU",P19="RECU",P27="RECU",P35="RECU"),"RECU",IF(AND(P13="RECU",P19="RECU",P27="RECU",IF(ISNUMBER(P34),P34,0)&gt;=90,ISNUMBER(O29),ISNUMBER(O30),ISNUMBER(O31),ISNUMBER(O32),ISNUMBER(O33)),"RECU Pratique",IF(AND(P35="RECU",(IF(ISNUMBER(P12),P12,0)+IF(ISNUMBER(P18),P18,0)+IF(ISNUMBER(P26),P26,0))&gt;=133,ISNUMBER(O9),ISNUMBER(O10),ISNUMBER(O11),ISNUMBER(O15),ISNUMBER(O16),ISNUMBER(17),ISNUMBER(O21),ISNUMBER(22),ISNUMBER(O23),ISNUMBER(O24),EXACT(O25,"F")),"RECU Théorie",IF(OR(P13="",P19="",P27="",P35=""),"","RECALE")))),"RECALE")</f>
        <v/>
      </c>
      <c r="P6" s="249"/>
      <c r="Q6" s="248" t="str">
        <f t="shared" ref="Q6:R6" si="6">IF(ISNA(VLOOKUP("NF",Q9:Q33,1,FALSE)),IF(AND(R13="RECU",R19="RECU",R27="RECU",R35="RECU"),"RECU",IF(AND(R13="RECU",R19="RECU",R27="RECU",IF(ISNUMBER(R34),R34,0)&gt;=90,ISNUMBER(Q29),ISNUMBER(Q30),ISNUMBER(Q31),ISNUMBER(Q32),ISNUMBER(Q33)),"RECU Pratique",IF(AND(R35="RECU",(IF(ISNUMBER(R12),R12,0)+IF(ISNUMBER(R18),R18,0)+IF(ISNUMBER(R26),R26,0))&gt;=133,ISNUMBER(Q9),ISNUMBER(Q10),ISNUMBER(Q11),ISNUMBER(Q15),ISNUMBER(Q16),ISNUMBER(17),ISNUMBER(Q21),ISNUMBER(22),ISNUMBER(Q23),ISNUMBER(Q24),EXACT(Q25,"F")),"RECU Théorie",IF(OR(R13="",R19="",R27="",R35=""),"","RECALE")))),"RECALE")</f>
        <v/>
      </c>
      <c r="R6" s="249"/>
      <c r="S6" s="50"/>
      <c r="T6" s="50"/>
      <c r="U6" s="50"/>
      <c r="V6" s="51"/>
    </row>
    <row r="7" spans="1:22" s="48" customFormat="1" ht="15.95" customHeight="1" x14ac:dyDescent="0.25">
      <c r="A7" s="53" t="s">
        <v>1</v>
      </c>
      <c r="B7" s="54" t="s">
        <v>65</v>
      </c>
      <c r="C7" s="53" t="s">
        <v>0</v>
      </c>
      <c r="D7" s="54" t="s">
        <v>77</v>
      </c>
      <c r="E7" s="53" t="s">
        <v>0</v>
      </c>
      <c r="F7" s="54" t="s">
        <v>77</v>
      </c>
      <c r="G7" s="53" t="s">
        <v>0</v>
      </c>
      <c r="H7" s="54" t="s">
        <v>77</v>
      </c>
      <c r="I7" s="53" t="s">
        <v>0</v>
      </c>
      <c r="J7" s="54" t="s">
        <v>77</v>
      </c>
      <c r="K7" s="53" t="s">
        <v>0</v>
      </c>
      <c r="L7" s="54" t="s">
        <v>77</v>
      </c>
      <c r="M7" s="53" t="s">
        <v>0</v>
      </c>
      <c r="N7" s="54" t="s">
        <v>77</v>
      </c>
      <c r="O7" s="53" t="s">
        <v>0</v>
      </c>
      <c r="P7" s="54" t="s">
        <v>77</v>
      </c>
      <c r="Q7" s="53" t="s">
        <v>0</v>
      </c>
      <c r="R7" s="54" t="s">
        <v>77</v>
      </c>
      <c r="S7" s="46"/>
      <c r="T7" s="46"/>
      <c r="U7" s="46"/>
      <c r="V7" s="47"/>
    </row>
    <row r="8" spans="1:22" s="48" customFormat="1" ht="15.95" customHeight="1" x14ac:dyDescent="0.25">
      <c r="A8" s="73" t="str">
        <f>'Bordereau Notes n°1'!A8</f>
        <v>Epreuves de Condition Physique</v>
      </c>
      <c r="B8" s="56"/>
      <c r="C8" s="55"/>
      <c r="D8" s="56"/>
      <c r="E8" s="55"/>
      <c r="F8" s="56"/>
      <c r="G8" s="55"/>
      <c r="H8" s="56"/>
      <c r="I8" s="55"/>
      <c r="J8" s="56"/>
      <c r="K8" s="55"/>
      <c r="L8" s="56"/>
      <c r="M8" s="55"/>
      <c r="N8" s="56"/>
      <c r="O8" s="55"/>
      <c r="P8" s="56"/>
      <c r="Q8" s="55"/>
      <c r="R8" s="56"/>
      <c r="S8" s="46"/>
      <c r="T8" s="46"/>
      <c r="U8" s="46"/>
      <c r="V8" s="47"/>
    </row>
    <row r="9" spans="1:22" s="52" customFormat="1" ht="15.95" customHeight="1" x14ac:dyDescent="0.2">
      <c r="A9" s="57" t="str">
        <f>'Bordereau Notes n°1'!A9</f>
        <v>Mannequin</v>
      </c>
      <c r="B9" s="58">
        <f>'Bordereau Notes n°1'!B9</f>
        <v>2</v>
      </c>
      <c r="C9" s="59"/>
      <c r="D9" s="74" t="str">
        <f>IF(ISNUMBER(C9),$B9*C9,"")</f>
        <v/>
      </c>
      <c r="E9" s="59"/>
      <c r="F9" s="74" t="str">
        <f>IF(ISNUMBER(E9),$B9*E9,"")</f>
        <v/>
      </c>
      <c r="G9" s="59"/>
      <c r="H9" s="74" t="str">
        <f>IF(ISNUMBER(G9),$B9*G9,"")</f>
        <v/>
      </c>
      <c r="I9" s="59"/>
      <c r="J9" s="74" t="str">
        <f>IF(ISNUMBER(I9),$B9*I9,"")</f>
        <v/>
      </c>
      <c r="K9" s="59"/>
      <c r="L9" s="74" t="str">
        <f>IF(ISNUMBER(K9),$B9*K9,"")</f>
        <v/>
      </c>
      <c r="M9" s="59"/>
      <c r="N9" s="74" t="str">
        <f>IF(ISNUMBER(M9),$B9*M9,"")</f>
        <v/>
      </c>
      <c r="O9" s="59"/>
      <c r="P9" s="74" t="str">
        <f>IF(ISNUMBER(O9),$B9*O9,"")</f>
        <v/>
      </c>
      <c r="Q9" s="59"/>
      <c r="R9" s="74" t="str">
        <f>IF(ISNUMBER(Q9),$B9*Q9,"")</f>
        <v/>
      </c>
      <c r="S9" s="60"/>
      <c r="T9" s="61"/>
      <c r="U9" s="60"/>
      <c r="V9" s="51"/>
    </row>
    <row r="10" spans="1:22" s="52" customFormat="1" ht="15.95" customHeight="1" x14ac:dyDescent="0.2">
      <c r="A10" s="57" t="str">
        <f>'Bordereau Notes n°1'!A10</f>
        <v xml:space="preserve">800 PMT </v>
      </c>
      <c r="B10" s="58">
        <f>'Bordereau Notes n°1'!B10</f>
        <v>2</v>
      </c>
      <c r="C10" s="59"/>
      <c r="D10" s="74" t="str">
        <f t="shared" ref="D10:D11" si="7">IF(ISNUMBER(C10),$B10*C10,"")</f>
        <v/>
      </c>
      <c r="E10" s="59"/>
      <c r="F10" s="74" t="str">
        <f t="shared" ref="F10:F11" si="8">IF(ISNUMBER(E10),$B10*E10,"")</f>
        <v/>
      </c>
      <c r="G10" s="59"/>
      <c r="H10" s="74" t="str">
        <f t="shared" ref="H10:H11" si="9">IF(ISNUMBER(G10),$B10*G10,"")</f>
        <v/>
      </c>
      <c r="I10" s="59"/>
      <c r="J10" s="74" t="str">
        <f t="shared" ref="J10:J11" si="10">IF(ISNUMBER(I10),$B10*I10,"")</f>
        <v/>
      </c>
      <c r="K10" s="59"/>
      <c r="L10" s="74" t="str">
        <f t="shared" ref="L10:L11" si="11">IF(ISNUMBER(K10),$B10*K10,"")</f>
        <v/>
      </c>
      <c r="M10" s="59"/>
      <c r="N10" s="74" t="str">
        <f t="shared" ref="N10:N11" si="12">IF(ISNUMBER(M10),$B10*M10,"")</f>
        <v/>
      </c>
      <c r="O10" s="59"/>
      <c r="P10" s="74" t="str">
        <f t="shared" ref="P10:P11" si="13">IF(ISNUMBER(O10),$B10*O10,"")</f>
        <v/>
      </c>
      <c r="Q10" s="59"/>
      <c r="R10" s="74" t="str">
        <f t="shared" ref="R10:R11" si="14">IF(ISNUMBER(Q10),$B10*Q10,"")</f>
        <v/>
      </c>
      <c r="S10" s="60"/>
      <c r="T10" s="61"/>
      <c r="U10" s="60"/>
      <c r="V10" s="51"/>
    </row>
    <row r="11" spans="1:22" s="52" customFormat="1" ht="15.95" customHeight="1" x14ac:dyDescent="0.2">
      <c r="A11" s="57" t="str">
        <f>'Bordereau Notes n°1'!A11</f>
        <v>Apnée 10m</v>
      </c>
      <c r="B11" s="58">
        <f>'Bordereau Notes n°1'!B11</f>
        <v>1</v>
      </c>
      <c r="C11" s="59"/>
      <c r="D11" s="74" t="str">
        <f t="shared" si="7"/>
        <v/>
      </c>
      <c r="E11" s="59"/>
      <c r="F11" s="74" t="str">
        <f t="shared" si="8"/>
        <v/>
      </c>
      <c r="G11" s="59"/>
      <c r="H11" s="74" t="str">
        <f t="shared" si="9"/>
        <v/>
      </c>
      <c r="I11" s="59"/>
      <c r="J11" s="74" t="str">
        <f t="shared" si="10"/>
        <v/>
      </c>
      <c r="K11" s="59"/>
      <c r="L11" s="74" t="str">
        <f t="shared" si="11"/>
        <v/>
      </c>
      <c r="M11" s="59"/>
      <c r="N11" s="74" t="str">
        <f t="shared" si="12"/>
        <v/>
      </c>
      <c r="O11" s="59"/>
      <c r="P11" s="74" t="str">
        <f t="shared" si="13"/>
        <v/>
      </c>
      <c r="Q11" s="59"/>
      <c r="R11" s="74" t="str">
        <f t="shared" si="14"/>
        <v/>
      </c>
      <c r="S11" s="60"/>
      <c r="T11" s="61"/>
      <c r="U11" s="60"/>
      <c r="V11" s="51"/>
    </row>
    <row r="12" spans="1:22" s="48" customFormat="1" ht="15.95" customHeight="1" x14ac:dyDescent="0.3">
      <c r="A12" s="62" t="str">
        <f>'Bordereau Notes n°1'!A12</f>
        <v>moyenne du groupe : 50/100 points</v>
      </c>
      <c r="B12" s="63"/>
      <c r="C12" s="75"/>
      <c r="D12" s="63" t="str">
        <f>IF(OR(ISNUMBER(C9),ISNUMBER(C10),ISNUMBER(C11)),SUM(D9:D11),"")</f>
        <v/>
      </c>
      <c r="E12" s="75"/>
      <c r="F12" s="63" t="str">
        <f>IF(OR(ISNUMBER(E9),ISNUMBER(E10),ISNUMBER(E11)),SUM(F9:F11),"")</f>
        <v/>
      </c>
      <c r="G12" s="75"/>
      <c r="H12" s="63" t="str">
        <f>IF(OR(ISNUMBER(G9),ISNUMBER(G10),ISNUMBER(G11)),SUM(H9:H11),"")</f>
        <v/>
      </c>
      <c r="I12" s="75"/>
      <c r="J12" s="63" t="str">
        <f>IF(OR(ISNUMBER(I9),ISNUMBER(I10),ISNUMBER(I11)),SUM(J9:J11),"")</f>
        <v/>
      </c>
      <c r="K12" s="75"/>
      <c r="L12" s="63" t="str">
        <f>IF(OR(ISNUMBER(K9),ISNUMBER(K10),ISNUMBER(K11)),SUM(L9:L11),"")</f>
        <v/>
      </c>
      <c r="M12" s="75"/>
      <c r="N12" s="63" t="str">
        <f>IF(OR(ISNUMBER(M9),ISNUMBER(M10),ISNUMBER(M11)),SUM(N9:N11),"")</f>
        <v/>
      </c>
      <c r="O12" s="75"/>
      <c r="P12" s="63" t="str">
        <f>IF(OR(ISNUMBER(O9),ISNUMBER(O10),ISNUMBER(O11)),SUM(P9:P11),"")</f>
        <v/>
      </c>
      <c r="Q12" s="75"/>
      <c r="R12" s="63" t="str">
        <f>IF(OR(ISNUMBER(Q9),ISNUMBER(Q10),ISNUMBER(Q11)),SUM(R9:R11),"")</f>
        <v/>
      </c>
      <c r="S12" s="65"/>
      <c r="T12" s="66"/>
      <c r="U12" s="65"/>
      <c r="V12" s="47"/>
    </row>
    <row r="13" spans="1:22" s="67" customFormat="1" ht="15.95" customHeight="1" x14ac:dyDescent="0.25">
      <c r="A13" s="64"/>
      <c r="B13" s="63"/>
      <c r="C13" s="64"/>
      <c r="D13" s="63" t="str">
        <f>IF(AND(ISNUMBER(C9),ISNUMBER(C10),ISNUMBER(C11)),IF(D12&lt;50,"RECALE",IF(C11&lt;5,"RECALE",IF(C10&lt;5,"RECALE",IF(C9&lt;5,"RECALE","RECU")))),"")</f>
        <v/>
      </c>
      <c r="E13" s="64"/>
      <c r="F13" s="63" t="str">
        <f>IF(AND(ISNUMBER(E9),ISNUMBER(E10),ISNUMBER(E11)),IF(F12&lt;50,"RECALE",IF(E11&lt;5,"RECALE",IF(E10&lt;5,"RECALE",IF(E9&lt;5,"RECALE","RECU")))),"")</f>
        <v/>
      </c>
      <c r="G13" s="64"/>
      <c r="H13" s="63" t="str">
        <f>IF(AND(ISNUMBER(G9),ISNUMBER(G10),ISNUMBER(G11)),IF(H12&lt;50,"RECALE",IF(G11&lt;5,"RECALE",IF(G10&lt;5,"RECALE",IF(G9&lt;5,"RECALE","RECU")))),"")</f>
        <v/>
      </c>
      <c r="I13" s="64"/>
      <c r="J13" s="63" t="str">
        <f>IF(AND(ISNUMBER(I9),ISNUMBER(I10),ISNUMBER(I11)),IF(J12&lt;50,"RECALE",IF(I11&lt;5,"RECALE",IF(I10&lt;5,"RECALE",IF(I9&lt;5,"RECALE","RECU")))),"")</f>
        <v/>
      </c>
      <c r="K13" s="64"/>
      <c r="L13" s="63" t="str">
        <f>IF(AND(ISNUMBER(K9),ISNUMBER(K10),ISNUMBER(K11)),IF(L12&lt;50,"RECALE",IF(K11&lt;5,"RECALE",IF(K10&lt;5,"RECALE",IF(K9&lt;5,"RECALE","RECU")))),"")</f>
        <v/>
      </c>
      <c r="M13" s="64"/>
      <c r="N13" s="63" t="str">
        <f>IF(AND(ISNUMBER(M9),ISNUMBER(M10),ISNUMBER(M11)),IF(N12&lt;50,"RECALE",IF(M11&lt;5,"RECALE",IF(M10&lt;5,"RECALE",IF(M9&lt;5,"RECALE","RECU")))),"")</f>
        <v/>
      </c>
      <c r="O13" s="64"/>
      <c r="P13" s="63" t="str">
        <f>IF(AND(ISNUMBER(O9),ISNUMBER(O10),ISNUMBER(O11)),IF(P12&lt;50,"RECALE",IF(O11&lt;5,"RECALE",IF(O10&lt;5,"RECALE",IF(O9&lt;5,"RECALE","RECU")))),"")</f>
        <v/>
      </c>
      <c r="Q13" s="64"/>
      <c r="R13" s="63" t="str">
        <f>IF(AND(ISNUMBER(Q9),ISNUMBER(Q10),ISNUMBER(Q11)),IF(R12&lt;50,"RECALE",IF(Q11&lt;5,"RECALE",IF(Q10&lt;5,"RECALE",IF(Q9&lt;5,"RECALE","RECU")))),"")</f>
        <v/>
      </c>
      <c r="S13" s="65"/>
      <c r="T13" s="66"/>
      <c r="U13" s="65"/>
      <c r="V13" s="47"/>
    </row>
    <row r="14" spans="1:22" s="68" customFormat="1" ht="15.95" customHeight="1" x14ac:dyDescent="0.25">
      <c r="A14" s="73" t="str">
        <f>'Bordereau Notes n°1'!A14</f>
        <v>Epreuves de plongée scaphandre - sous groupe A</v>
      </c>
      <c r="B14" s="56"/>
      <c r="C14" s="55"/>
      <c r="D14" s="56"/>
      <c r="E14" s="55"/>
      <c r="F14" s="56"/>
      <c r="G14" s="55"/>
      <c r="H14" s="56"/>
      <c r="I14" s="55"/>
      <c r="J14" s="56"/>
      <c r="K14" s="55"/>
      <c r="L14" s="56"/>
      <c r="M14" s="55"/>
      <c r="N14" s="56"/>
      <c r="O14" s="55"/>
      <c r="P14" s="56"/>
      <c r="Q14" s="55"/>
      <c r="R14" s="56"/>
      <c r="S14" s="60"/>
      <c r="T14" s="61"/>
      <c r="U14" s="60"/>
      <c r="V14" s="51"/>
    </row>
    <row r="15" spans="1:22" s="52" customFormat="1" ht="15.95" customHeight="1" x14ac:dyDescent="0.2">
      <c r="A15" s="57" t="str">
        <f>'Bordereau Notes n°1'!A15</f>
        <v>Guide de Palanquée - Briefing - débriefing</v>
      </c>
      <c r="B15" s="58">
        <f>'Bordereau Notes n°1'!B15</f>
        <v>2</v>
      </c>
      <c r="C15" s="59"/>
      <c r="D15" s="74" t="str">
        <f t="shared" ref="D15:D17" si="15">IF(ISNUMBER(C15),$B15*C15,"")</f>
        <v/>
      </c>
      <c r="E15" s="59"/>
      <c r="F15" s="74" t="str">
        <f t="shared" ref="F15:F17" si="16">IF(ISNUMBER(E15),$B15*E15,"")</f>
        <v/>
      </c>
      <c r="G15" s="59"/>
      <c r="H15" s="74" t="str">
        <f t="shared" ref="H15:H17" si="17">IF(ISNUMBER(G15),$B15*G15,"")</f>
        <v/>
      </c>
      <c r="I15" s="59"/>
      <c r="J15" s="74" t="str">
        <f t="shared" ref="J15:J17" si="18">IF(ISNUMBER(I15),$B15*I15,"")</f>
        <v/>
      </c>
      <c r="K15" s="59"/>
      <c r="L15" s="74" t="str">
        <f t="shared" ref="L15:L17" si="19">IF(ISNUMBER(K15),$B15*K15,"")</f>
        <v/>
      </c>
      <c r="M15" s="59"/>
      <c r="N15" s="74" t="str">
        <f t="shared" ref="N15:N17" si="20">IF(ISNUMBER(M15),$B15*M15,"")</f>
        <v/>
      </c>
      <c r="O15" s="59"/>
      <c r="P15" s="74" t="str">
        <f t="shared" ref="P15:P17" si="21">IF(ISNUMBER(O15),$B15*O15,"")</f>
        <v/>
      </c>
      <c r="Q15" s="59"/>
      <c r="R15" s="74" t="str">
        <f t="shared" ref="R15:R17" si="22">IF(ISNUMBER(Q15),$B15*Q15,"")</f>
        <v/>
      </c>
      <c r="S15" s="60"/>
      <c r="T15" s="61"/>
      <c r="U15" s="60"/>
      <c r="V15" s="51"/>
    </row>
    <row r="16" spans="1:22" s="52" customFormat="1" ht="15.95" customHeight="1" x14ac:dyDescent="0.2">
      <c r="A16" s="57" t="str">
        <f>'Bordereau Notes n°1'!A16</f>
        <v>Guide de Palanquée - Conduite de palanquée</v>
      </c>
      <c r="B16" s="58">
        <f>'Bordereau Notes n°1'!B16</f>
        <v>3</v>
      </c>
      <c r="C16" s="59"/>
      <c r="D16" s="74" t="str">
        <f t="shared" si="15"/>
        <v/>
      </c>
      <c r="E16" s="59"/>
      <c r="F16" s="74" t="str">
        <f t="shared" si="16"/>
        <v/>
      </c>
      <c r="G16" s="59"/>
      <c r="H16" s="74" t="str">
        <f t="shared" si="17"/>
        <v/>
      </c>
      <c r="I16" s="59"/>
      <c r="J16" s="74" t="str">
        <f t="shared" si="18"/>
        <v/>
      </c>
      <c r="K16" s="59"/>
      <c r="L16" s="74" t="str">
        <f t="shared" si="19"/>
        <v/>
      </c>
      <c r="M16" s="59"/>
      <c r="N16" s="74" t="str">
        <f t="shared" si="20"/>
        <v/>
      </c>
      <c r="O16" s="59"/>
      <c r="P16" s="74" t="str">
        <f t="shared" si="21"/>
        <v/>
      </c>
      <c r="Q16" s="59"/>
      <c r="R16" s="74" t="str">
        <f t="shared" si="22"/>
        <v/>
      </c>
      <c r="S16" s="60"/>
      <c r="T16" s="61"/>
      <c r="U16" s="60"/>
      <c r="V16" s="51"/>
    </row>
    <row r="17" spans="1:22" s="52" customFormat="1" ht="15.95" customHeight="1" x14ac:dyDescent="0.2">
      <c r="A17" s="57" t="str">
        <f>'Bordereau Notes n°1'!A17</f>
        <v>Intervention sur un plongeur en difficulté à 40m</v>
      </c>
      <c r="B17" s="58">
        <f>'Bordereau Notes n°1'!B17</f>
        <v>3</v>
      </c>
      <c r="C17" s="59"/>
      <c r="D17" s="74" t="str">
        <f t="shared" si="15"/>
        <v/>
      </c>
      <c r="E17" s="59"/>
      <c r="F17" s="74" t="str">
        <f t="shared" si="16"/>
        <v/>
      </c>
      <c r="G17" s="59"/>
      <c r="H17" s="74" t="str">
        <f t="shared" si="17"/>
        <v/>
      </c>
      <c r="I17" s="59"/>
      <c r="J17" s="74" t="str">
        <f t="shared" si="18"/>
        <v/>
      </c>
      <c r="K17" s="59"/>
      <c r="L17" s="74" t="str">
        <f t="shared" si="19"/>
        <v/>
      </c>
      <c r="M17" s="59"/>
      <c r="N17" s="74" t="str">
        <f t="shared" si="20"/>
        <v/>
      </c>
      <c r="O17" s="59"/>
      <c r="P17" s="74" t="str">
        <f t="shared" si="21"/>
        <v/>
      </c>
      <c r="Q17" s="59"/>
      <c r="R17" s="74" t="str">
        <f t="shared" si="22"/>
        <v/>
      </c>
      <c r="S17" s="60"/>
      <c r="T17" s="61"/>
      <c r="U17" s="60"/>
      <c r="V17" s="51"/>
    </row>
    <row r="18" spans="1:22" s="48" customFormat="1" ht="15.95" customHeight="1" x14ac:dyDescent="0.3">
      <c r="A18" s="62" t="str">
        <f>'Bordereau Notes n°1'!A18</f>
        <v>moyenne du groupe : 80/160 points</v>
      </c>
      <c r="B18" s="63"/>
      <c r="C18" s="75"/>
      <c r="D18" s="63" t="str">
        <f>IF(OR(ISNUMBER(C15),ISNUMBER(C16),ISNUMBER(C17)),SUM(D15:D17),"")</f>
        <v/>
      </c>
      <c r="E18" s="75"/>
      <c r="F18" s="63" t="str">
        <f>IF(OR(ISNUMBER(E15),ISNUMBER(E16),ISNUMBER(E17)),SUM(F15:F17),"")</f>
        <v/>
      </c>
      <c r="G18" s="75"/>
      <c r="H18" s="63" t="str">
        <f>IF(OR(ISNUMBER(G15),ISNUMBER(G16),ISNUMBER(G17)),SUM(H15:H17),"")</f>
        <v/>
      </c>
      <c r="I18" s="75"/>
      <c r="J18" s="63" t="str">
        <f>IF(OR(ISNUMBER(I15),ISNUMBER(I16),ISNUMBER(I17)),SUM(J15:J17),"")</f>
        <v/>
      </c>
      <c r="K18" s="75"/>
      <c r="L18" s="63" t="str">
        <f>IF(OR(ISNUMBER(K15),ISNUMBER(K16),ISNUMBER(K17)),SUM(L15:L17),"")</f>
        <v/>
      </c>
      <c r="M18" s="75"/>
      <c r="N18" s="63" t="str">
        <f>IF(OR(ISNUMBER(M15),ISNUMBER(M16),ISNUMBER(M17)),SUM(N15:N17),"")</f>
        <v/>
      </c>
      <c r="O18" s="75"/>
      <c r="P18" s="63" t="str">
        <f>IF(OR(ISNUMBER(O15),ISNUMBER(O16),ISNUMBER(O17)),SUM(P15:P17),"")</f>
        <v/>
      </c>
      <c r="Q18" s="75"/>
      <c r="R18" s="63" t="str">
        <f>IF(OR(ISNUMBER(Q15),ISNUMBER(Q16),ISNUMBER(Q17)),SUM(R15:R17),"")</f>
        <v/>
      </c>
      <c r="S18" s="65"/>
      <c r="T18" s="66"/>
      <c r="U18" s="65"/>
      <c r="V18" s="47"/>
    </row>
    <row r="19" spans="1:22" s="67" customFormat="1" ht="15.95" customHeight="1" x14ac:dyDescent="0.25">
      <c r="A19" s="64"/>
      <c r="B19" s="63"/>
      <c r="C19" s="64"/>
      <c r="D19" s="63" t="str">
        <f>IF(AND(ISNUMBER(C15),ISNUMBER(C16),ISNUMBER(C17)),IF(D18&lt;50,"RECALE",IF(C17&lt;5,"RECALE",IF(C16&lt;5,"RECALE",IF(C15&lt;5,"RECALE","RECU")))),"")</f>
        <v/>
      </c>
      <c r="E19" s="64"/>
      <c r="F19" s="63" t="str">
        <f>IF(AND(ISNUMBER(E15),ISNUMBER(E16),ISNUMBER(E17)),IF(F18&lt;50,"RECALE",IF(E17&lt;5,"RECALE",IF(E16&lt;5,"RECALE",IF(E15&lt;5,"RECALE","RECU")))),"")</f>
        <v/>
      </c>
      <c r="G19" s="64"/>
      <c r="H19" s="63" t="str">
        <f>IF(AND(ISNUMBER(G15),ISNUMBER(G16),ISNUMBER(G17)),IF(H18&lt;50,"RECALE",IF(G17&lt;5,"RECALE",IF(G16&lt;5,"RECALE",IF(G15&lt;5,"RECALE","RECU")))),"")</f>
        <v/>
      </c>
      <c r="I19" s="64"/>
      <c r="J19" s="63" t="str">
        <f>IF(AND(ISNUMBER(I15),ISNUMBER(I16),ISNUMBER(I17)),IF(J18&lt;50,"RECALE",IF(I17&lt;5,"RECALE",IF(I16&lt;5,"RECALE",IF(I15&lt;5,"RECALE","RECU")))),"")</f>
        <v/>
      </c>
      <c r="K19" s="64"/>
      <c r="L19" s="63" t="str">
        <f>IF(AND(ISNUMBER(K15),ISNUMBER(K16),ISNUMBER(K17)),IF(L18&lt;50,"RECALE",IF(K17&lt;5,"RECALE",IF(K16&lt;5,"RECALE",IF(K15&lt;5,"RECALE","RECU")))),"")</f>
        <v/>
      </c>
      <c r="M19" s="64"/>
      <c r="N19" s="63" t="str">
        <f>IF(AND(ISNUMBER(M15),ISNUMBER(M16),ISNUMBER(M17)),IF(N18&lt;50,"RECALE",IF(M17&lt;5,"RECALE",IF(M16&lt;5,"RECALE",IF(M15&lt;5,"RECALE","RECU")))),"")</f>
        <v/>
      </c>
      <c r="O19" s="64"/>
      <c r="P19" s="63" t="str">
        <f>IF(AND(ISNUMBER(O15),ISNUMBER(O16),ISNUMBER(O17)),IF(P18&lt;50,"RECALE",IF(O17&lt;5,"RECALE",IF(O16&lt;5,"RECALE",IF(O15&lt;5,"RECALE","RECU")))),"")</f>
        <v/>
      </c>
      <c r="Q19" s="64"/>
      <c r="R19" s="63" t="str">
        <f>IF(AND(ISNUMBER(Q15),ISNUMBER(Q16),ISNUMBER(Q17)),IF(R18&lt;50,"RECALE",IF(Q17&lt;5,"RECALE",IF(Q16&lt;5,"RECALE",IF(Q15&lt;5,"RECALE","RECU")))),"")</f>
        <v/>
      </c>
      <c r="S19" s="65"/>
      <c r="T19" s="66"/>
      <c r="U19" s="65"/>
      <c r="V19" s="47"/>
    </row>
    <row r="20" spans="1:22" s="68" customFormat="1" ht="15.95" customHeight="1" x14ac:dyDescent="0.25">
      <c r="A20" s="73" t="str">
        <f>'Bordereau Notes n°1'!A20</f>
        <v>Epreuves de plongée scaphandre - sous groupe B</v>
      </c>
      <c r="B20" s="56"/>
      <c r="C20" s="55"/>
      <c r="D20" s="56"/>
      <c r="E20" s="55"/>
      <c r="F20" s="56"/>
      <c r="G20" s="55"/>
      <c r="H20" s="56"/>
      <c r="I20" s="55"/>
      <c r="J20" s="56"/>
      <c r="K20" s="55"/>
      <c r="L20" s="56"/>
      <c r="M20" s="55"/>
      <c r="N20" s="56"/>
      <c r="O20" s="55"/>
      <c r="P20" s="56"/>
      <c r="Q20" s="55"/>
      <c r="R20" s="56"/>
      <c r="S20" s="60"/>
      <c r="T20" s="61"/>
      <c r="U20" s="60"/>
      <c r="V20" s="51"/>
    </row>
    <row r="21" spans="1:22" s="52" customFormat="1" ht="15.95" customHeight="1" x14ac:dyDescent="0.2">
      <c r="A21" s="57" t="str">
        <f>'Bordereau Notes n°1'!A21</f>
        <v>Matelotage</v>
      </c>
      <c r="B21" s="58">
        <f>'Bordereau Notes n°1'!B21</f>
        <v>2</v>
      </c>
      <c r="C21" s="59"/>
      <c r="D21" s="74" t="str">
        <f t="shared" ref="D21:D24" si="23">IF(ISNUMBER(C21),$B21*C21,"")</f>
        <v/>
      </c>
      <c r="E21" s="59"/>
      <c r="F21" s="74" t="str">
        <f t="shared" ref="F21:F24" si="24">IF(ISNUMBER(E21),$B21*E21,"")</f>
        <v/>
      </c>
      <c r="G21" s="59"/>
      <c r="H21" s="74" t="str">
        <f t="shared" ref="H21:H24" si="25">IF(ISNUMBER(G21),$B21*G21,"")</f>
        <v/>
      </c>
      <c r="I21" s="59"/>
      <c r="J21" s="74" t="str">
        <f t="shared" ref="J21:J24" si="26">IF(ISNUMBER(I21),$B21*I21,"")</f>
        <v/>
      </c>
      <c r="K21" s="59"/>
      <c r="L21" s="74" t="str">
        <f t="shared" ref="L21:L24" si="27">IF(ISNUMBER(K21),$B21*K21,"")</f>
        <v/>
      </c>
      <c r="M21" s="59"/>
      <c r="N21" s="74" t="str">
        <f t="shared" ref="N21:N24" si="28">IF(ISNUMBER(M21),$B21*M21,"")</f>
        <v/>
      </c>
      <c r="O21" s="59"/>
      <c r="P21" s="74" t="str">
        <f t="shared" ref="P21:P24" si="29">IF(ISNUMBER(O21),$B21*O21,"")</f>
        <v/>
      </c>
      <c r="Q21" s="59"/>
      <c r="R21" s="74" t="str">
        <f t="shared" ref="R21:R24" si="30">IF(ISNUMBER(Q21),$B21*Q21,"")</f>
        <v/>
      </c>
      <c r="S21" s="60"/>
      <c r="T21" s="61"/>
      <c r="U21" s="60"/>
      <c r="V21" s="51"/>
    </row>
    <row r="22" spans="1:22" s="52" customFormat="1" ht="15.95" customHeight="1" x14ac:dyDescent="0.2">
      <c r="A22" s="57" t="str">
        <f>'Bordereau Notes n°1'!A22</f>
        <v>Descente dans le bleu</v>
      </c>
      <c r="B22" s="58">
        <f>'Bordereau Notes n°1'!B22</f>
        <v>1</v>
      </c>
      <c r="C22" s="59"/>
      <c r="D22" s="74" t="str">
        <f t="shared" si="23"/>
        <v/>
      </c>
      <c r="E22" s="59"/>
      <c r="F22" s="74" t="str">
        <f t="shared" si="24"/>
        <v/>
      </c>
      <c r="G22" s="59"/>
      <c r="H22" s="74" t="str">
        <f t="shared" si="25"/>
        <v/>
      </c>
      <c r="I22" s="59"/>
      <c r="J22" s="74" t="str">
        <f t="shared" si="26"/>
        <v/>
      </c>
      <c r="K22" s="59"/>
      <c r="L22" s="74" t="str">
        <f t="shared" si="27"/>
        <v/>
      </c>
      <c r="M22" s="59"/>
      <c r="N22" s="74" t="str">
        <f t="shared" si="28"/>
        <v/>
      </c>
      <c r="O22" s="59"/>
      <c r="P22" s="74" t="str">
        <f t="shared" si="29"/>
        <v/>
      </c>
      <c r="Q22" s="59"/>
      <c r="R22" s="74" t="str">
        <f t="shared" si="30"/>
        <v/>
      </c>
      <c r="S22" s="60"/>
      <c r="T22" s="61"/>
      <c r="U22" s="60"/>
      <c r="V22" s="51"/>
    </row>
    <row r="23" spans="1:22" s="48" customFormat="1" ht="15.95" customHeight="1" x14ac:dyDescent="0.25">
      <c r="A23" s="57" t="str">
        <f>'Bordereau Notes n°1'!A23</f>
        <v>Stabilistion et VDM - 40m</v>
      </c>
      <c r="B23" s="58">
        <f>'Bordereau Notes n°1'!B23</f>
        <v>1</v>
      </c>
      <c r="C23" s="59"/>
      <c r="D23" s="74" t="str">
        <f t="shared" si="23"/>
        <v/>
      </c>
      <c r="E23" s="59"/>
      <c r="F23" s="74" t="str">
        <f t="shared" si="24"/>
        <v/>
      </c>
      <c r="G23" s="59"/>
      <c r="H23" s="74" t="str">
        <f t="shared" si="25"/>
        <v/>
      </c>
      <c r="I23" s="59"/>
      <c r="J23" s="74" t="str">
        <f t="shared" si="26"/>
        <v/>
      </c>
      <c r="K23" s="59"/>
      <c r="L23" s="74" t="str">
        <f t="shared" si="27"/>
        <v/>
      </c>
      <c r="M23" s="59"/>
      <c r="N23" s="74" t="str">
        <f t="shared" si="28"/>
        <v/>
      </c>
      <c r="O23" s="59"/>
      <c r="P23" s="74" t="str">
        <f t="shared" si="29"/>
        <v/>
      </c>
      <c r="Q23" s="59"/>
      <c r="R23" s="74" t="str">
        <f t="shared" si="30"/>
        <v/>
      </c>
      <c r="S23" s="65"/>
      <c r="T23" s="66"/>
      <c r="U23" s="65"/>
      <c r="V23" s="47"/>
    </row>
    <row r="24" spans="1:22" s="67" customFormat="1" ht="15.95" customHeight="1" x14ac:dyDescent="0.25">
      <c r="A24" s="57" t="str">
        <f>'Bordereau Notes n°1'!A24</f>
        <v>DTMR</v>
      </c>
      <c r="B24" s="58">
        <f>'Bordereau Notes n°1'!B24</f>
        <v>2</v>
      </c>
      <c r="C24" s="59"/>
      <c r="D24" s="74" t="str">
        <f t="shared" si="23"/>
        <v/>
      </c>
      <c r="E24" s="59"/>
      <c r="F24" s="74" t="str">
        <f t="shared" si="24"/>
        <v/>
      </c>
      <c r="G24" s="59"/>
      <c r="H24" s="74" t="str">
        <f t="shared" si="25"/>
        <v/>
      </c>
      <c r="I24" s="59"/>
      <c r="J24" s="74" t="str">
        <f t="shared" si="26"/>
        <v/>
      </c>
      <c r="K24" s="59"/>
      <c r="L24" s="74" t="str">
        <f t="shared" si="27"/>
        <v/>
      </c>
      <c r="M24" s="59"/>
      <c r="N24" s="74" t="str">
        <f t="shared" si="28"/>
        <v/>
      </c>
      <c r="O24" s="59"/>
      <c r="P24" s="74" t="str">
        <f t="shared" si="29"/>
        <v/>
      </c>
      <c r="Q24" s="59"/>
      <c r="R24" s="74" t="str">
        <f t="shared" si="30"/>
        <v/>
      </c>
      <c r="S24" s="65"/>
      <c r="T24" s="66"/>
      <c r="U24" s="65"/>
      <c r="V24" s="47"/>
    </row>
    <row r="25" spans="1:22" s="68" customFormat="1" ht="15.95" customHeight="1" x14ac:dyDescent="0.2">
      <c r="A25" s="57" t="s">
        <v>153</v>
      </c>
      <c r="B25" s="91"/>
      <c r="C25" s="59"/>
      <c r="D25" s="74" t="str">
        <f>IF(EXACT(C25,"F"),"Fait",IF(EXACT(C25,"NF"),"NF",""))</f>
        <v/>
      </c>
      <c r="E25" s="59"/>
      <c r="F25" s="74" t="str">
        <f>IF(EXACT(E25,"F"),"Fait",IF(EXACT(E25,"NF"),"NF",""))</f>
        <v/>
      </c>
      <c r="G25" s="59"/>
      <c r="H25" s="74" t="str">
        <f>IF(EXACT(G25,"F"),"Fait",IF(EXACT(G25,"NF"),"NF",""))</f>
        <v/>
      </c>
      <c r="I25" s="59"/>
      <c r="J25" s="74" t="str">
        <f>IF(EXACT(I25,"F"),"Fait",IF(EXACT(I25,"NF"),"NF",""))</f>
        <v/>
      </c>
      <c r="K25" s="59"/>
      <c r="L25" s="74" t="str">
        <f>IF(EXACT(K25,"F"),"Fait",IF(EXACT(K25,"NF"),"NF",""))</f>
        <v/>
      </c>
      <c r="M25" s="59"/>
      <c r="N25" s="74" t="str">
        <f>IF(EXACT(M25,"F"),"Fait",IF(EXACT(M25,"NF"),"NF",""))</f>
        <v/>
      </c>
      <c r="O25" s="59"/>
      <c r="P25" s="74" t="str">
        <f>IF(EXACT(O25,"F"),"Fait",IF(EXACT(O25,"NF"),"NF",""))</f>
        <v/>
      </c>
      <c r="Q25" s="59"/>
      <c r="R25" s="74" t="str">
        <f>IF(EXACT(Q25,"F"),"Fait",IF(EXACT(Q25,"NF"),"NF",""))</f>
        <v/>
      </c>
      <c r="S25" s="60"/>
      <c r="T25" s="61"/>
      <c r="U25" s="60"/>
      <c r="V25" s="51"/>
    </row>
    <row r="26" spans="1:22" s="52" customFormat="1" ht="15.95" customHeight="1" x14ac:dyDescent="0.3">
      <c r="A26" s="62" t="str">
        <f>'Bordereau Notes n°1'!A26</f>
        <v>moyenne du groupe : 60/120 points</v>
      </c>
      <c r="B26" s="63"/>
      <c r="C26" s="75"/>
      <c r="D26" s="63" t="str">
        <f>IF(OR(ISNUMBER(C21),ISNUMBER(C22),ISNUMBER(C23),ISNUMBER(C24)),SUM(D21:D25),"")</f>
        <v/>
      </c>
      <c r="E26" s="75"/>
      <c r="F26" s="63" t="str">
        <f>IF(OR(ISNUMBER(E21),ISNUMBER(E22),ISNUMBER(E23),ISNUMBER(E24)),SUM(F21:F25),"")</f>
        <v/>
      </c>
      <c r="G26" s="75"/>
      <c r="H26" s="63" t="str">
        <f>IF(OR(ISNUMBER(G21),ISNUMBER(G22),ISNUMBER(G23),ISNUMBER(G24)),SUM(H21:H25),"")</f>
        <v/>
      </c>
      <c r="I26" s="75"/>
      <c r="J26" s="63" t="str">
        <f>IF(OR(ISNUMBER(I21),ISNUMBER(I22),ISNUMBER(I23),ISNUMBER(I24)),SUM(J21:J25),"")</f>
        <v/>
      </c>
      <c r="K26" s="75"/>
      <c r="L26" s="63" t="str">
        <f>IF(OR(ISNUMBER(K21),ISNUMBER(K22),ISNUMBER(K23),ISNUMBER(K24)),SUM(L21:L25),"")</f>
        <v/>
      </c>
      <c r="M26" s="75"/>
      <c r="N26" s="63" t="str">
        <f>IF(OR(ISNUMBER(M21),ISNUMBER(M22),ISNUMBER(M23),ISNUMBER(M24)),SUM(N21:N25),"")</f>
        <v/>
      </c>
      <c r="O26" s="75"/>
      <c r="P26" s="63" t="str">
        <f>IF(OR(ISNUMBER(O21),ISNUMBER(O22),ISNUMBER(O23),ISNUMBER(O24)),SUM(P21:P25),"")</f>
        <v/>
      </c>
      <c r="Q26" s="75"/>
      <c r="R26" s="63" t="str">
        <f>IF(OR(ISNUMBER(Q21),ISNUMBER(Q22),ISNUMBER(Q23),ISNUMBER(Q24)),SUM(R21:R25),"")</f>
        <v/>
      </c>
      <c r="S26" s="60"/>
      <c r="T26" s="61"/>
      <c r="U26" s="60"/>
      <c r="V26" s="51"/>
    </row>
    <row r="27" spans="1:22" s="52" customFormat="1" ht="15.95" customHeight="1" x14ac:dyDescent="0.25">
      <c r="A27" s="64"/>
      <c r="B27" s="63"/>
      <c r="C27" s="64"/>
      <c r="D27" s="63" t="str">
        <f>IF(AND(ISNUMBER(C21),ISNUMBER(C22),ISNUMBER(C23),ISNUMBER(C24),EXACT(D25,"Fait")),IF(D26&lt;60,"RECALE",IF(C21&lt;5,"RECALE",IF(C22&lt;5,"RECALE",IF(C23&lt;5,"RECALE",IF(C24&lt;5,"RECALE",IF(C25="NF","RECALE","RECU")))))),IF(D25="NF","RECALE",""))</f>
        <v/>
      </c>
      <c r="E27" s="64"/>
      <c r="F27" s="63" t="str">
        <f>IF(AND(ISNUMBER(E21),ISNUMBER(E22),ISNUMBER(E23),ISNUMBER(E24),EXACT(F25,"Fait")),IF(F26&lt;60,"RECALE",IF(E21&lt;5,"RECALE",IF(E22&lt;5,"RECALE",IF(E23&lt;5,"RECALE",IF(E24&lt;5,"RECALE",IF(E25="NF","RECALE","RECU")))))),IF(F25="NF","RECALE",""))</f>
        <v/>
      </c>
      <c r="G27" s="64"/>
      <c r="H27" s="63" t="str">
        <f>IF(AND(ISNUMBER(G21),ISNUMBER(G22),ISNUMBER(G23),ISNUMBER(G24),EXACT(H25,"Fait")),IF(H26&lt;60,"RECALE",IF(G21&lt;5,"RECALE",IF(G22&lt;5,"RECALE",IF(G23&lt;5,"RECALE",IF(G24&lt;5,"RECALE",IF(G25="NF","RECALE","RECU")))))),IF(H25="NF","RECALE",""))</f>
        <v/>
      </c>
      <c r="I27" s="64"/>
      <c r="J27" s="63" t="str">
        <f>IF(AND(ISNUMBER(I21),ISNUMBER(I22),ISNUMBER(I23),ISNUMBER(I24),EXACT(J25,"Fait")),IF(J26&lt;60,"RECALE",IF(I21&lt;5,"RECALE",IF(I22&lt;5,"RECALE",IF(I23&lt;5,"RECALE",IF(I24&lt;5,"RECALE",IF(I25="NF","RECALE","RECU")))))),IF(J25="NF","RECALE",""))</f>
        <v/>
      </c>
      <c r="K27" s="64"/>
      <c r="L27" s="63" t="str">
        <f>IF(AND(ISNUMBER(K21),ISNUMBER(K22),ISNUMBER(K23),ISNUMBER(K24),EXACT(L25,"Fait")),IF(L26&lt;60,"RECALE",IF(K21&lt;5,"RECALE",IF(K22&lt;5,"RECALE",IF(K23&lt;5,"RECALE",IF(K24&lt;5,"RECALE",IF(K25="NF","RECALE","RECU")))))),IF(L25="NF","RECALE",""))</f>
        <v/>
      </c>
      <c r="M27" s="64"/>
      <c r="N27" s="63" t="str">
        <f>IF(AND(ISNUMBER(M21),ISNUMBER(M22),ISNUMBER(M23),ISNUMBER(M24),EXACT(N25,"Fait")),IF(N26&lt;60,"RECALE",IF(M21&lt;5,"RECALE",IF(M22&lt;5,"RECALE",IF(M23&lt;5,"RECALE",IF(M24&lt;5,"RECALE",IF(M25="NF","RECALE","RECU")))))),IF(N25="NF","RECALE",""))</f>
        <v/>
      </c>
      <c r="O27" s="64"/>
      <c r="P27" s="63" t="str">
        <f>IF(AND(ISNUMBER(O21),ISNUMBER(O22),ISNUMBER(O23),ISNUMBER(O24),EXACT(P25,"Fait")),IF(P26&lt;60,"RECALE",IF(O21&lt;5,"RECALE",IF(O22&lt;5,"RECALE",IF(O23&lt;5,"RECALE",IF(O24&lt;5,"RECALE",IF(O25="NF","RECALE","RECU")))))),IF(P25="NF","RECALE",""))</f>
        <v/>
      </c>
      <c r="Q27" s="64"/>
      <c r="R27" s="63" t="str">
        <f>IF(AND(ISNUMBER(Q21),ISNUMBER(Q22),ISNUMBER(Q23),ISNUMBER(Q24),EXACT(R25,"Fait")),IF(R26&lt;60,"RECALE",IF(Q21&lt;5,"RECALE",IF(Q22&lt;5,"RECALE",IF(Q23&lt;5,"RECALE",IF(Q24&lt;5,"RECALE",IF(Q25="NF","RECALE","RECU")))))),IF(R25="NF","RECALE",""))</f>
        <v/>
      </c>
      <c r="S27" s="60"/>
      <c r="T27" s="61"/>
      <c r="U27" s="60"/>
      <c r="V27" s="51"/>
    </row>
    <row r="28" spans="1:22" s="52" customFormat="1" ht="15.95" customHeight="1" x14ac:dyDescent="0.25">
      <c r="A28" s="73" t="str">
        <f>'Bordereau Notes n°1'!A28</f>
        <v>Epreuves de Théorie et Connaissances Générales</v>
      </c>
      <c r="B28" s="56"/>
      <c r="C28" s="55"/>
      <c r="D28" s="56"/>
      <c r="E28" s="55"/>
      <c r="F28" s="56"/>
      <c r="G28" s="55"/>
      <c r="H28" s="56"/>
      <c r="I28" s="55"/>
      <c r="J28" s="56"/>
      <c r="K28" s="55"/>
      <c r="L28" s="56"/>
      <c r="M28" s="55"/>
      <c r="N28" s="56"/>
      <c r="O28" s="55"/>
      <c r="P28" s="56"/>
      <c r="Q28" s="55"/>
      <c r="R28" s="56"/>
      <c r="S28" s="60"/>
      <c r="T28" s="61"/>
      <c r="U28" s="60"/>
      <c r="V28" s="51"/>
    </row>
    <row r="29" spans="1:22" s="52" customFormat="1" ht="15.95" customHeight="1" x14ac:dyDescent="0.2">
      <c r="A29" s="69" t="str">
        <f>'Bordereau Notes n°1'!A29</f>
        <v>Décompression</v>
      </c>
      <c r="B29" s="58">
        <f>'Bordereau Notes n°1'!B29</f>
        <v>3</v>
      </c>
      <c r="C29" s="59"/>
      <c r="D29" s="74" t="str">
        <f t="shared" ref="D29:D33" si="31">IF(ISNUMBER(C29),$B29*C29,"")</f>
        <v/>
      </c>
      <c r="E29" s="59"/>
      <c r="F29" s="74" t="str">
        <f t="shared" ref="F29:F33" si="32">IF(ISNUMBER(E29),$B29*E29,"")</f>
        <v/>
      </c>
      <c r="G29" s="59"/>
      <c r="H29" s="74" t="str">
        <f t="shared" ref="H29:H33" si="33">IF(ISNUMBER(G29),$B29*G29,"")</f>
        <v/>
      </c>
      <c r="I29" s="59"/>
      <c r="J29" s="74" t="str">
        <f t="shared" ref="J29:J33" si="34">IF(ISNUMBER(I29),$B29*I29,"")</f>
        <v/>
      </c>
      <c r="K29" s="59"/>
      <c r="L29" s="74" t="str">
        <f t="shared" ref="L29:L33" si="35">IF(ISNUMBER(K29),$B29*K29,"")</f>
        <v/>
      </c>
      <c r="M29" s="59"/>
      <c r="N29" s="74" t="str">
        <f t="shared" ref="N29:N33" si="36">IF(ISNUMBER(M29),$B29*M29,"")</f>
        <v/>
      </c>
      <c r="O29" s="59"/>
      <c r="P29" s="74" t="str">
        <f t="shared" ref="P29:P33" si="37">IF(ISNUMBER(O29),$B29*O29,"")</f>
        <v/>
      </c>
      <c r="Q29" s="59"/>
      <c r="R29" s="74" t="str">
        <f t="shared" ref="R29:R33" si="38">IF(ISNUMBER(Q29),$B29*Q29,"")</f>
        <v/>
      </c>
      <c r="S29" s="60"/>
      <c r="T29" s="61"/>
      <c r="U29" s="60"/>
      <c r="V29" s="51"/>
    </row>
    <row r="30" spans="1:22" s="52" customFormat="1" ht="15.95" customHeight="1" x14ac:dyDescent="0.2">
      <c r="A30" s="69" t="str">
        <f>'Bordereau Notes n°1'!A30</f>
        <v>Anatomie, Physio &amp; Physiopathologie</v>
      </c>
      <c r="B30" s="58">
        <f>'Bordereau Notes n°1'!B30</f>
        <v>4</v>
      </c>
      <c r="C30" s="59"/>
      <c r="D30" s="74" t="str">
        <f t="shared" si="31"/>
        <v/>
      </c>
      <c r="E30" s="59"/>
      <c r="F30" s="74" t="str">
        <f t="shared" si="32"/>
        <v/>
      </c>
      <c r="G30" s="59"/>
      <c r="H30" s="74" t="str">
        <f t="shared" si="33"/>
        <v/>
      </c>
      <c r="I30" s="59"/>
      <c r="J30" s="74" t="str">
        <f t="shared" si="34"/>
        <v/>
      </c>
      <c r="K30" s="59"/>
      <c r="L30" s="74" t="str">
        <f t="shared" si="35"/>
        <v/>
      </c>
      <c r="M30" s="59"/>
      <c r="N30" s="74" t="str">
        <f t="shared" si="36"/>
        <v/>
      </c>
      <c r="O30" s="59"/>
      <c r="P30" s="74" t="str">
        <f t="shared" si="37"/>
        <v/>
      </c>
      <c r="Q30" s="59"/>
      <c r="R30" s="74" t="str">
        <f t="shared" si="38"/>
        <v/>
      </c>
      <c r="S30" s="60"/>
      <c r="T30" s="61"/>
      <c r="U30" s="60"/>
      <c r="V30" s="51"/>
    </row>
    <row r="31" spans="1:22" s="52" customFormat="1" ht="15.95" customHeight="1" x14ac:dyDescent="0.2">
      <c r="A31" s="69" t="str">
        <f>'Bordereau Notes n°1'!A31</f>
        <v>Aspect Théorique</v>
      </c>
      <c r="B31" s="58">
        <f>'Bordereau Notes n°1'!B31</f>
        <v>2</v>
      </c>
      <c r="C31" s="59"/>
      <c r="D31" s="74" t="str">
        <f t="shared" si="31"/>
        <v/>
      </c>
      <c r="E31" s="59"/>
      <c r="F31" s="74" t="str">
        <f t="shared" si="32"/>
        <v/>
      </c>
      <c r="G31" s="59"/>
      <c r="H31" s="74" t="str">
        <f t="shared" si="33"/>
        <v/>
      </c>
      <c r="I31" s="59"/>
      <c r="J31" s="74" t="str">
        <f t="shared" si="34"/>
        <v/>
      </c>
      <c r="K31" s="59"/>
      <c r="L31" s="74" t="str">
        <f t="shared" si="35"/>
        <v/>
      </c>
      <c r="M31" s="59"/>
      <c r="N31" s="74" t="str">
        <f t="shared" si="36"/>
        <v/>
      </c>
      <c r="O31" s="59"/>
      <c r="P31" s="74" t="str">
        <f t="shared" si="37"/>
        <v/>
      </c>
      <c r="Q31" s="59"/>
      <c r="R31" s="74" t="str">
        <f t="shared" si="38"/>
        <v/>
      </c>
      <c r="S31" s="60"/>
      <c r="T31" s="61"/>
      <c r="U31" s="60"/>
      <c r="V31" s="51"/>
    </row>
    <row r="32" spans="1:22" s="48" customFormat="1" ht="15.95" customHeight="1" x14ac:dyDescent="0.25">
      <c r="A32" s="69" t="str">
        <f>'Bordereau Notes n°1'!A32</f>
        <v>Matériel de plongée</v>
      </c>
      <c r="B32" s="58">
        <f>'Bordereau Notes n°1'!B32</f>
        <v>2</v>
      </c>
      <c r="C32" s="59"/>
      <c r="D32" s="74" t="str">
        <f t="shared" si="31"/>
        <v/>
      </c>
      <c r="E32" s="59"/>
      <c r="F32" s="74" t="str">
        <f t="shared" si="32"/>
        <v/>
      </c>
      <c r="G32" s="59"/>
      <c r="H32" s="74" t="str">
        <f t="shared" si="33"/>
        <v/>
      </c>
      <c r="I32" s="59"/>
      <c r="J32" s="74" t="str">
        <f t="shared" si="34"/>
        <v/>
      </c>
      <c r="K32" s="59"/>
      <c r="L32" s="74" t="str">
        <f t="shared" si="35"/>
        <v/>
      </c>
      <c r="M32" s="59"/>
      <c r="N32" s="74" t="str">
        <f t="shared" si="36"/>
        <v/>
      </c>
      <c r="O32" s="59"/>
      <c r="P32" s="74" t="str">
        <f t="shared" si="37"/>
        <v/>
      </c>
      <c r="Q32" s="59"/>
      <c r="R32" s="74" t="str">
        <f t="shared" si="38"/>
        <v/>
      </c>
      <c r="S32" s="65"/>
      <c r="T32" s="66"/>
      <c r="U32" s="65"/>
      <c r="V32" s="47"/>
    </row>
    <row r="33" spans="1:22" s="67" customFormat="1" ht="15.95" customHeight="1" x14ac:dyDescent="0.25">
      <c r="A33" s="69" t="str">
        <f>'Bordereau Notes n°1'!A33</f>
        <v>Cadre réglementaire</v>
      </c>
      <c r="B33" s="58">
        <f>'Bordereau Notes n°1'!B33</f>
        <v>2</v>
      </c>
      <c r="C33" s="59"/>
      <c r="D33" s="74" t="str">
        <f t="shared" si="31"/>
        <v/>
      </c>
      <c r="E33" s="59"/>
      <c r="F33" s="74" t="str">
        <f t="shared" si="32"/>
        <v/>
      </c>
      <c r="G33" s="59"/>
      <c r="H33" s="74" t="str">
        <f t="shared" si="33"/>
        <v/>
      </c>
      <c r="I33" s="59"/>
      <c r="J33" s="74" t="str">
        <f t="shared" si="34"/>
        <v/>
      </c>
      <c r="K33" s="59"/>
      <c r="L33" s="74" t="str">
        <f t="shared" si="35"/>
        <v/>
      </c>
      <c r="M33" s="59"/>
      <c r="N33" s="74" t="str">
        <f t="shared" si="36"/>
        <v/>
      </c>
      <c r="O33" s="59"/>
      <c r="P33" s="74" t="str">
        <f t="shared" si="37"/>
        <v/>
      </c>
      <c r="Q33" s="59"/>
      <c r="R33" s="74" t="str">
        <f t="shared" si="38"/>
        <v/>
      </c>
      <c r="S33" s="65"/>
      <c r="T33" s="66"/>
      <c r="U33" s="65"/>
      <c r="V33" s="47"/>
    </row>
    <row r="34" spans="1:22" s="68" customFormat="1" ht="15.95" customHeight="1" x14ac:dyDescent="0.3">
      <c r="A34" s="62" t="str">
        <f>'Bordereau Notes n°1'!A34</f>
        <v>moyenne du groupe : 130/260 points</v>
      </c>
      <c r="B34" s="63"/>
      <c r="C34" s="75"/>
      <c r="D34" s="63" t="str">
        <f>IF(OR(ISNUMBER(C29),ISNUMBER(C30),ISNUMBER(C31),ISNUMBER(C32),ISNUMBER(C33)),SUM(D29:D33),"")</f>
        <v/>
      </c>
      <c r="E34" s="75"/>
      <c r="F34" s="63" t="str">
        <f>IF(OR(ISNUMBER(E29),ISNUMBER(E30),ISNUMBER(E31),ISNUMBER(E32),ISNUMBER(E33)),SUM(F29:F33),"")</f>
        <v/>
      </c>
      <c r="G34" s="75"/>
      <c r="H34" s="63" t="str">
        <f>IF(OR(ISNUMBER(G29),ISNUMBER(G30),ISNUMBER(G31),ISNUMBER(G32),ISNUMBER(G33)),SUM(H29:H33),"")</f>
        <v/>
      </c>
      <c r="I34" s="75"/>
      <c r="J34" s="63" t="str">
        <f>IF(OR(ISNUMBER(I29),ISNUMBER(I30),ISNUMBER(I31),ISNUMBER(I32),ISNUMBER(I33)),SUM(J29:J33),"")</f>
        <v/>
      </c>
      <c r="K34" s="75"/>
      <c r="L34" s="63" t="str">
        <f>IF(OR(ISNUMBER(K29),ISNUMBER(K30),ISNUMBER(K31),ISNUMBER(K32),ISNUMBER(K33)),SUM(L29:L33),"")</f>
        <v/>
      </c>
      <c r="M34" s="75"/>
      <c r="N34" s="63" t="str">
        <f>IF(OR(ISNUMBER(M29),ISNUMBER(M30),ISNUMBER(M31),ISNUMBER(M32),ISNUMBER(M33)),SUM(N29:N33),"")</f>
        <v/>
      </c>
      <c r="O34" s="75"/>
      <c r="P34" s="63" t="str">
        <f>IF(OR(ISNUMBER(O29),ISNUMBER(O30),ISNUMBER(O31),ISNUMBER(O32),ISNUMBER(O33)),SUM(P29:P33),"")</f>
        <v/>
      </c>
      <c r="Q34" s="75"/>
      <c r="R34" s="63" t="str">
        <f>IF(OR(ISNUMBER(Q29),ISNUMBER(Q30),ISNUMBER(Q31),ISNUMBER(Q32),ISNUMBER(Q33)),SUM(R29:R33),"")</f>
        <v/>
      </c>
      <c r="S34" s="60"/>
      <c r="T34" s="61"/>
      <c r="U34" s="60"/>
      <c r="V34" s="51"/>
    </row>
    <row r="35" spans="1:22" s="48" customFormat="1" ht="15.95" customHeight="1" x14ac:dyDescent="0.25">
      <c r="A35" s="64"/>
      <c r="B35" s="63"/>
      <c r="C35" s="64"/>
      <c r="D35" s="63" t="str">
        <f>IF(AND(ISNUMBER(C29),ISNUMBER(C30),ISNUMBER(C31),ISNUMBER(C32),ISNUMBER(C33)),IF(D34&lt;130,"RECALE",IF(C33&lt;5,"RECALE",IF(C32&lt;5,"RECALE",IF(C31&lt;5,"RECALE",IF(C30&lt;5,"RECALE",IF(C29&lt;5,"RECALE","RECU")))))),"")</f>
        <v/>
      </c>
      <c r="E35" s="64"/>
      <c r="F35" s="63" t="str">
        <f>IF(AND(ISNUMBER(E29),ISNUMBER(E30),ISNUMBER(E31),ISNUMBER(E32),ISNUMBER(E33)),IF(F34&lt;130,"RECALE",IF(E33&lt;5,"RECALE",IF(E32&lt;5,"RECALE",IF(E31&lt;5,"RECALE",IF(E30&lt;5,"RECALE",IF(E29&lt;5,"RECALE","RECU")))))),"")</f>
        <v/>
      </c>
      <c r="G35" s="64"/>
      <c r="H35" s="63" t="str">
        <f>IF(AND(ISNUMBER(G29),ISNUMBER(G30),ISNUMBER(G31),ISNUMBER(G32),ISNUMBER(G33)),IF(H34&lt;130,"RECALE",IF(G33&lt;5,"RECALE",IF(G32&lt;5,"RECALE",IF(G31&lt;5,"RECALE",IF(G30&lt;5,"RECALE",IF(G29&lt;5,"RECALE","RECU")))))),"")</f>
        <v/>
      </c>
      <c r="I35" s="64"/>
      <c r="J35" s="63" t="str">
        <f>IF(AND(ISNUMBER(I29),ISNUMBER(I30),ISNUMBER(I31),ISNUMBER(I32),ISNUMBER(I33)),IF(J34&lt;130,"RECALE",IF(I33&lt;5,"RECALE",IF(I32&lt;5,"RECALE",IF(I31&lt;5,"RECALE",IF(I30&lt;5,"RECALE",IF(I29&lt;5,"RECALE","RECU")))))),"")</f>
        <v/>
      </c>
      <c r="K35" s="64"/>
      <c r="L35" s="63" t="str">
        <f>IF(AND(ISNUMBER(K29),ISNUMBER(K30),ISNUMBER(K31),ISNUMBER(K32),ISNUMBER(K33)),IF(L34&lt;130,"RECALE",IF(K33&lt;5,"RECALE",IF(K32&lt;5,"RECALE",IF(K31&lt;5,"RECALE",IF(K30&lt;5,"RECALE",IF(K29&lt;5,"RECALE","RECU")))))),"")</f>
        <v/>
      </c>
      <c r="M35" s="64"/>
      <c r="N35" s="63" t="str">
        <f>IF(AND(ISNUMBER(M29),ISNUMBER(M30),ISNUMBER(M31),ISNUMBER(M32),ISNUMBER(M33)),IF(N34&lt;130,"RECALE",IF(M33&lt;5,"RECALE",IF(M32&lt;5,"RECALE",IF(M31&lt;5,"RECALE",IF(M30&lt;5,"RECALE",IF(M29&lt;5,"RECALE","RECU")))))),"")</f>
        <v/>
      </c>
      <c r="O35" s="64"/>
      <c r="P35" s="63" t="str">
        <f>IF(AND(ISNUMBER(O29),ISNUMBER(O30),ISNUMBER(O31),ISNUMBER(O32),ISNUMBER(O33)),IF(P34&lt;130,"RECALE",IF(O33&lt;5,"RECALE",IF(O32&lt;5,"RECALE",IF(O31&lt;5,"RECALE",IF(O30&lt;5,"RECALE",IF(O29&lt;5,"RECALE","RECU")))))),"")</f>
        <v/>
      </c>
      <c r="Q35" s="64"/>
      <c r="R35" s="63" t="str">
        <f>IF(AND(ISNUMBER(Q29),ISNUMBER(Q30),ISNUMBER(Q31),ISNUMBER(Q32),ISNUMBER(Q33)),IF(R34&lt;130,"RECALE",IF(Q33&lt;5,"RECALE",IF(Q32&lt;5,"RECALE",IF(Q31&lt;5,"RECALE",IF(Q30&lt;5,"RECALE",IF(Q29&lt;5,"RECALE","RECU")))))),"")</f>
        <v/>
      </c>
      <c r="S35" s="65"/>
      <c r="T35" s="46"/>
      <c r="U35" s="65"/>
      <c r="V35" s="47"/>
    </row>
    <row r="36" spans="1:22" ht="18" x14ac:dyDescent="0.25">
      <c r="A36" s="55" t="str">
        <f>'Bordereau Notes n°1'!A36</f>
        <v>TOTAL GENERAL</v>
      </c>
      <c r="B36" s="56"/>
      <c r="C36" s="55"/>
      <c r="D36" s="56"/>
      <c r="E36" s="55"/>
      <c r="F36" s="56"/>
      <c r="G36" s="55"/>
      <c r="H36" s="56"/>
      <c r="I36" s="55"/>
      <c r="J36" s="56"/>
      <c r="K36" s="55"/>
      <c r="L36" s="56"/>
      <c r="M36" s="55"/>
      <c r="N36" s="56"/>
      <c r="O36" s="55"/>
      <c r="P36" s="56"/>
      <c r="Q36" s="55"/>
      <c r="R36" s="56"/>
    </row>
    <row r="37" spans="1:22" ht="18.95" customHeight="1" thickBot="1" x14ac:dyDescent="0.35">
      <c r="A37" s="70" t="str">
        <f>'Bordereau Notes n°1'!A37</f>
        <v>moyenne générale : 320/640 points</v>
      </c>
      <c r="B37" s="71"/>
      <c r="C37" s="72"/>
      <c r="D37" s="71">
        <f>IF(ISNUMBER(D12),D12,0)+IF(ISNUMBER(D18),D18,0)+IF(ISNUMBER(D26),D26,0)+IF(ISNUMBER(D34),D34,0)</f>
        <v>0</v>
      </c>
      <c r="E37" s="72"/>
      <c r="F37" s="71">
        <f>IF(ISNUMBER(F12),F12,0)+IF(ISNUMBER(F18),F18,0)+IF(ISNUMBER(F26),F26,0)+IF(ISNUMBER(F34),F34,0)</f>
        <v>0</v>
      </c>
      <c r="G37" s="72"/>
      <c r="H37" s="71">
        <f>IF(ISNUMBER(H12),H12,0)+IF(ISNUMBER(H18),H18,0)+IF(ISNUMBER(H26),H26,0)+IF(ISNUMBER(H34),H34,0)</f>
        <v>0</v>
      </c>
      <c r="I37" s="72"/>
      <c r="J37" s="71">
        <f>IF(ISNUMBER(J12),J12,0)+IF(ISNUMBER(J18),J18,0)+IF(ISNUMBER(J26),J26,0)+IF(ISNUMBER(J34),J34,0)</f>
        <v>0</v>
      </c>
      <c r="K37" s="72"/>
      <c r="L37" s="71">
        <f>IF(ISNUMBER(L12),L12,0)+IF(ISNUMBER(L18),L18,0)+IF(ISNUMBER(L26),L26,0)+IF(ISNUMBER(L34),L34,0)</f>
        <v>0</v>
      </c>
      <c r="M37" s="72"/>
      <c r="N37" s="71">
        <f>IF(ISNUMBER(N12),N12,0)+IF(ISNUMBER(N18),N18,0)+IF(ISNUMBER(N26),N26,0)+IF(ISNUMBER(N34),N34,0)</f>
        <v>0</v>
      </c>
      <c r="O37" s="72"/>
      <c r="P37" s="71">
        <f>IF(ISNUMBER(P12),P12,0)+IF(ISNUMBER(P18),P18,0)+IF(ISNUMBER(P26),P26,0)+IF(ISNUMBER(P34),P34,0)</f>
        <v>0</v>
      </c>
      <c r="Q37" s="72"/>
      <c r="R37" s="71">
        <f>IF(ISNUMBER(R12),R12,0)+IF(ISNUMBER(R18),R18,0)+IF(ISNUMBER(R26),R26,0)+IF(ISNUMBER(R34),R34,0)</f>
        <v>0</v>
      </c>
    </row>
    <row r="38" spans="1:22" ht="15.95" customHeight="1" thickBot="1" x14ac:dyDescent="0.25">
      <c r="B38" s="1"/>
      <c r="C38" s="1"/>
      <c r="D38" s="45"/>
    </row>
    <row r="39" spans="1:22" ht="18" customHeight="1" thickBot="1" x14ac:dyDescent="0.35">
      <c r="A39" s="3" t="s">
        <v>2</v>
      </c>
      <c r="B39" s="4"/>
      <c r="C39" s="242" t="s">
        <v>4</v>
      </c>
      <c r="D39" s="243"/>
      <c r="E39" s="239" t="s">
        <v>59</v>
      </c>
      <c r="F39" s="240"/>
      <c r="G39" s="239" t="s">
        <v>5</v>
      </c>
      <c r="H39" s="240"/>
      <c r="I39" s="239" t="s">
        <v>6</v>
      </c>
      <c r="J39" s="240"/>
      <c r="K39" s="239" t="s">
        <v>7</v>
      </c>
      <c r="L39" s="240"/>
      <c r="M39" s="239" t="s">
        <v>8</v>
      </c>
      <c r="N39" s="240"/>
      <c r="O39" s="239" t="s">
        <v>9</v>
      </c>
      <c r="P39" s="240"/>
      <c r="Q39" s="239" t="s">
        <v>10</v>
      </c>
      <c r="R39" s="240"/>
    </row>
    <row r="40" spans="1:22" ht="44.1" customHeight="1" thickBot="1" x14ac:dyDescent="0.25">
      <c r="A40" s="244" t="s">
        <v>54</v>
      </c>
      <c r="B40" s="245"/>
      <c r="C40" s="237" t="str">
        <f>IF(Jury!D22&lt;&gt;"",Jury!D22,"")</f>
        <v>Paul Hochon</v>
      </c>
      <c r="D40" s="238"/>
      <c r="E40" s="237" t="str">
        <f>IF(Jury!D23&lt;&gt;"",Jury!D23,"")</f>
        <v>John Deuff</v>
      </c>
      <c r="F40" s="238"/>
      <c r="G40" s="237" t="str">
        <f>IF(Jury!D24&lt;&gt;"",Jury!D24,"")</f>
        <v>Pierre Quiroule</v>
      </c>
      <c r="H40" s="238"/>
      <c r="I40" s="237" t="str">
        <f>IF(Jury!D25&lt;&gt;"",Jury!D25,"")</f>
        <v/>
      </c>
      <c r="J40" s="238"/>
      <c r="K40" s="237" t="str">
        <f>IF(Jury!D26&lt;&gt;"",Jury!D26,"")</f>
        <v/>
      </c>
      <c r="L40" s="238"/>
      <c r="M40" s="237" t="str">
        <f>IF(Jury!D27&lt;&gt;"",Jury!D27,"")</f>
        <v/>
      </c>
      <c r="N40" s="238"/>
      <c r="O40" s="237" t="str">
        <f>IF(Jury!D28&lt;&gt;"",Jury!D28,"")</f>
        <v/>
      </c>
      <c r="P40" s="238"/>
      <c r="Q40" s="237" t="str">
        <f>IF(Jury!D29&lt;&gt;"",Jury!D29,"")</f>
        <v/>
      </c>
      <c r="R40" s="238"/>
    </row>
    <row r="41" spans="1:22" ht="53.1" customHeight="1" thickBot="1" x14ac:dyDescent="0.25">
      <c r="A41" s="231" t="s">
        <v>53</v>
      </c>
      <c r="B41" s="232"/>
      <c r="C41" s="233"/>
      <c r="D41" s="234"/>
      <c r="E41" s="233"/>
      <c r="F41" s="234"/>
      <c r="G41" s="235"/>
      <c r="H41" s="236"/>
      <c r="I41" s="235"/>
      <c r="J41" s="236"/>
      <c r="K41" s="235"/>
      <c r="L41" s="236"/>
      <c r="M41" s="235"/>
      <c r="N41" s="236"/>
      <c r="O41" s="235"/>
      <c r="P41" s="236"/>
      <c r="Q41" s="235"/>
      <c r="R41" s="236"/>
    </row>
    <row r="42" spans="1:22" ht="12" customHeight="1" thickBot="1" x14ac:dyDescent="0.25">
      <c r="A42" s="5"/>
      <c r="B42" s="5"/>
      <c r="C42" s="6"/>
      <c r="D42" s="6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2" ht="15.95" customHeight="1" thickBot="1" x14ac:dyDescent="0.35">
      <c r="A43" s="3" t="s">
        <v>2</v>
      </c>
      <c r="B43" s="4"/>
      <c r="C43" s="241" t="s">
        <v>11</v>
      </c>
      <c r="D43" s="240"/>
      <c r="E43" s="241" t="s">
        <v>12</v>
      </c>
      <c r="F43" s="240"/>
      <c r="G43" s="241" t="s">
        <v>13</v>
      </c>
      <c r="H43" s="240"/>
      <c r="I43" s="241" t="s">
        <v>14</v>
      </c>
      <c r="J43" s="240"/>
      <c r="K43" s="241" t="s">
        <v>15</v>
      </c>
      <c r="L43" s="240"/>
      <c r="M43" s="241" t="s">
        <v>16</v>
      </c>
      <c r="N43" s="240"/>
      <c r="O43" s="241" t="s">
        <v>60</v>
      </c>
      <c r="P43" s="240"/>
      <c r="Q43" s="241" t="s">
        <v>61</v>
      </c>
      <c r="R43" s="240"/>
    </row>
    <row r="44" spans="1:22" ht="47.1" customHeight="1" thickBot="1" x14ac:dyDescent="0.25">
      <c r="A44" s="244" t="s">
        <v>54</v>
      </c>
      <c r="B44" s="245"/>
      <c r="C44" s="237" t="str">
        <f>IF(Jury!D30&lt;&gt;"",Jury!D30,"")</f>
        <v/>
      </c>
      <c r="D44" s="238"/>
      <c r="E44" s="237" t="str">
        <f>IF(Jury!D31&lt;&gt;"",Jury!D31,"")</f>
        <v/>
      </c>
      <c r="F44" s="238"/>
      <c r="G44" s="237" t="str">
        <f>IF(Jury!D32&lt;&gt;"",Jury!D32,"")</f>
        <v/>
      </c>
      <c r="H44" s="238"/>
      <c r="I44" s="237" t="str">
        <f>IF(Jury!D33&lt;&gt;"",Jury!D33,"")</f>
        <v/>
      </c>
      <c r="J44" s="238"/>
      <c r="K44" s="237" t="str">
        <f>IF(Jury!D34&lt;&gt;"",Jury!D34,"")</f>
        <v/>
      </c>
      <c r="L44" s="238"/>
      <c r="M44" s="237" t="str">
        <f>IF(Jury!D35&lt;&gt;"",Jury!D35,"")</f>
        <v/>
      </c>
      <c r="N44" s="238"/>
      <c r="O44" s="237" t="str">
        <f>IF(Jury!D36&lt;&gt;"",Jury!D36,"")</f>
        <v/>
      </c>
      <c r="P44" s="238"/>
      <c r="Q44" s="237" t="str">
        <f>IF(Jury!D37&lt;&gt;"",Jury!D37,"")</f>
        <v/>
      </c>
      <c r="R44" s="238"/>
    </row>
    <row r="45" spans="1:22" ht="57.95" customHeight="1" thickBot="1" x14ac:dyDescent="0.25">
      <c r="A45" s="231" t="s">
        <v>53</v>
      </c>
      <c r="B45" s="232"/>
      <c r="C45" s="233"/>
      <c r="D45" s="234"/>
      <c r="E45" s="233"/>
      <c r="F45" s="234"/>
      <c r="G45" s="235"/>
      <c r="H45" s="236"/>
      <c r="I45" s="235"/>
      <c r="J45" s="236"/>
      <c r="K45" s="235"/>
      <c r="L45" s="236"/>
      <c r="M45" s="235"/>
      <c r="N45" s="236"/>
      <c r="O45" s="235"/>
      <c r="P45" s="236"/>
      <c r="Q45" s="235"/>
      <c r="R45" s="236"/>
    </row>
  </sheetData>
  <mergeCells count="83">
    <mergeCell ref="Q45:R45"/>
    <mergeCell ref="O44:P44"/>
    <mergeCell ref="Q44:R44"/>
    <mergeCell ref="A45:B45"/>
    <mergeCell ref="C45:D45"/>
    <mergeCell ref="E45:F45"/>
    <mergeCell ref="G45:H45"/>
    <mergeCell ref="I45:J45"/>
    <mergeCell ref="K45:L45"/>
    <mergeCell ref="M45:N45"/>
    <mergeCell ref="O45:P45"/>
    <mergeCell ref="O40:P40"/>
    <mergeCell ref="Q40:R40"/>
    <mergeCell ref="A41:B41"/>
    <mergeCell ref="A44:B44"/>
    <mergeCell ref="C44:D44"/>
    <mergeCell ref="E44:F44"/>
    <mergeCell ref="G44:H44"/>
    <mergeCell ref="I44:J44"/>
    <mergeCell ref="K44:L44"/>
    <mergeCell ref="M44:N44"/>
    <mergeCell ref="A40:B40"/>
    <mergeCell ref="C40:D40"/>
    <mergeCell ref="E40:F40"/>
    <mergeCell ref="G40:H40"/>
    <mergeCell ref="I40:J40"/>
    <mergeCell ref="K40:L40"/>
    <mergeCell ref="M40:N40"/>
    <mergeCell ref="C43:D43"/>
    <mergeCell ref="E43:F43"/>
    <mergeCell ref="H1:L1"/>
    <mergeCell ref="M1:R3"/>
    <mergeCell ref="H2:L2"/>
    <mergeCell ref="G3:L3"/>
    <mergeCell ref="I4:J4"/>
    <mergeCell ref="C41:D41"/>
    <mergeCell ref="E41:F41"/>
    <mergeCell ref="G41:H41"/>
    <mergeCell ref="I41:J41"/>
    <mergeCell ref="K41:L41"/>
    <mergeCell ref="M41:N41"/>
    <mergeCell ref="C39:D39"/>
    <mergeCell ref="E39:F39"/>
    <mergeCell ref="A4:B6"/>
    <mergeCell ref="A1:F3"/>
    <mergeCell ref="C4:D4"/>
    <mergeCell ref="E4:F4"/>
    <mergeCell ref="G4:H4"/>
    <mergeCell ref="G39:H39"/>
    <mergeCell ref="I39:J39"/>
    <mergeCell ref="K4:L4"/>
    <mergeCell ref="C6:D6"/>
    <mergeCell ref="E6:F6"/>
    <mergeCell ref="G6:H6"/>
    <mergeCell ref="I6:J6"/>
    <mergeCell ref="Q4:R4"/>
    <mergeCell ref="T4:U4"/>
    <mergeCell ref="C5:D5"/>
    <mergeCell ref="E5:F5"/>
    <mergeCell ref="G5:H5"/>
    <mergeCell ref="I5:J5"/>
    <mergeCell ref="K5:L5"/>
    <mergeCell ref="M5:N5"/>
    <mergeCell ref="O5:P5"/>
    <mergeCell ref="Q5:R5"/>
    <mergeCell ref="M4:N4"/>
    <mergeCell ref="O4:P4"/>
    <mergeCell ref="G43:H43"/>
    <mergeCell ref="I43:J43"/>
    <mergeCell ref="K43:L43"/>
    <mergeCell ref="Q6:R6"/>
    <mergeCell ref="Q39:R39"/>
    <mergeCell ref="O41:P41"/>
    <mergeCell ref="M43:N43"/>
    <mergeCell ref="O43:P43"/>
    <mergeCell ref="Q43:R43"/>
    <mergeCell ref="Q41:R41"/>
    <mergeCell ref="O6:P6"/>
    <mergeCell ref="K39:L39"/>
    <mergeCell ref="M39:N39"/>
    <mergeCell ref="O39:P39"/>
    <mergeCell ref="K6:L6"/>
    <mergeCell ref="M6:N6"/>
  </mergeCells>
  <phoneticPr fontId="11" type="noConversion"/>
  <conditionalFormatting sqref="B35">
    <cfRule type="containsText" dxfId="494" priority="419" stopIfTrue="1" operator="containsText" text="RECALE">
      <formula>NOT(ISERROR(SEARCH("RECALE",B35)))</formula>
    </cfRule>
    <cfRule type="containsText" dxfId="493" priority="420" stopIfTrue="1" operator="containsText" text="RECU">
      <formula>NOT(ISERROR(SEARCH("RECU",B35)))</formula>
    </cfRule>
  </conditionalFormatting>
  <conditionalFormatting sqref="B13">
    <cfRule type="containsText" dxfId="492" priority="423" stopIfTrue="1" operator="containsText" text="RECALE">
      <formula>NOT(ISERROR(SEARCH("RECALE",B13)))</formula>
    </cfRule>
    <cfRule type="containsText" dxfId="491" priority="424" stopIfTrue="1" operator="containsText" text="RECU">
      <formula>NOT(ISERROR(SEARCH("RECU",B13)))</formula>
    </cfRule>
  </conditionalFormatting>
  <conditionalFormatting sqref="B27">
    <cfRule type="containsText" dxfId="490" priority="425" stopIfTrue="1" operator="containsText" text="RECALE">
      <formula>NOT(ISERROR(SEARCH("RECALE",B27)))</formula>
    </cfRule>
    <cfRule type="containsText" dxfId="489" priority="426" stopIfTrue="1" operator="containsText" text="RECU">
      <formula>NOT(ISERROR(SEARCH("RECU",B27)))</formula>
    </cfRule>
  </conditionalFormatting>
  <conditionalFormatting sqref="B19">
    <cfRule type="containsText" dxfId="488" priority="421" stopIfTrue="1" operator="containsText" text="RECALE">
      <formula>NOT(ISERROR(SEARCH("RECALE",B19)))</formula>
    </cfRule>
    <cfRule type="containsText" dxfId="487" priority="422" stopIfTrue="1" operator="containsText" text="RECU">
      <formula>NOT(ISERROR(SEARCH("RECU",B19)))</formula>
    </cfRule>
  </conditionalFormatting>
  <conditionalFormatting sqref="D13">
    <cfRule type="containsText" dxfId="482" priority="227" stopIfTrue="1" operator="containsText" text="RECALE">
      <formula>NOT(ISERROR(SEARCH("RECALE",D13)))</formula>
    </cfRule>
    <cfRule type="containsText" dxfId="481" priority="228" stopIfTrue="1" operator="containsText" text="RECU">
      <formula>NOT(ISERROR(SEARCH("RECU",D13)))</formula>
    </cfRule>
  </conditionalFormatting>
  <conditionalFormatting sqref="D35">
    <cfRule type="containsText" dxfId="480" priority="225" stopIfTrue="1" operator="containsText" text="RECALE">
      <formula>NOT(ISERROR(SEARCH("RECALE",D35)))</formula>
    </cfRule>
    <cfRule type="containsText" dxfId="479" priority="226" stopIfTrue="1" operator="containsText" text="RECU">
      <formula>NOT(ISERROR(SEARCH("RECU",D35)))</formula>
    </cfRule>
  </conditionalFormatting>
  <conditionalFormatting sqref="D19">
    <cfRule type="containsText" dxfId="474" priority="219" stopIfTrue="1" operator="containsText" text="RECALE">
      <formula>NOT(ISERROR(SEARCH("RECALE",D19)))</formula>
    </cfRule>
    <cfRule type="containsText" dxfId="473" priority="220" stopIfTrue="1" operator="containsText" text="RECU">
      <formula>NOT(ISERROR(SEARCH("RECU",D19)))</formula>
    </cfRule>
  </conditionalFormatting>
  <conditionalFormatting sqref="F13">
    <cfRule type="containsText" dxfId="470" priority="215" stopIfTrue="1" operator="containsText" text="RECALE">
      <formula>NOT(ISERROR(SEARCH("RECALE",F13)))</formula>
    </cfRule>
    <cfRule type="containsText" dxfId="469" priority="216" stopIfTrue="1" operator="containsText" text="RECU">
      <formula>NOT(ISERROR(SEARCH("RECU",F13)))</formula>
    </cfRule>
  </conditionalFormatting>
  <conditionalFormatting sqref="F35">
    <cfRule type="containsText" dxfId="468" priority="213" stopIfTrue="1" operator="containsText" text="RECALE">
      <formula>NOT(ISERROR(SEARCH("RECALE",F35)))</formula>
    </cfRule>
    <cfRule type="containsText" dxfId="467" priority="214" stopIfTrue="1" operator="containsText" text="RECU">
      <formula>NOT(ISERROR(SEARCH("RECU",F35)))</formula>
    </cfRule>
  </conditionalFormatting>
  <conditionalFormatting sqref="F19">
    <cfRule type="containsText" dxfId="462" priority="207" stopIfTrue="1" operator="containsText" text="RECALE">
      <formula>NOT(ISERROR(SEARCH("RECALE",F19)))</formula>
    </cfRule>
    <cfRule type="containsText" dxfId="461" priority="208" stopIfTrue="1" operator="containsText" text="RECU">
      <formula>NOT(ISERROR(SEARCH("RECU",F19)))</formula>
    </cfRule>
  </conditionalFormatting>
  <conditionalFormatting sqref="H13">
    <cfRule type="containsText" dxfId="458" priority="203" stopIfTrue="1" operator="containsText" text="RECALE">
      <formula>NOT(ISERROR(SEARCH("RECALE",H13)))</formula>
    </cfRule>
    <cfRule type="containsText" dxfId="457" priority="204" stopIfTrue="1" operator="containsText" text="RECU">
      <formula>NOT(ISERROR(SEARCH("RECU",H13)))</formula>
    </cfRule>
  </conditionalFormatting>
  <conditionalFormatting sqref="H35">
    <cfRule type="containsText" dxfId="456" priority="201" stopIfTrue="1" operator="containsText" text="RECALE">
      <formula>NOT(ISERROR(SEARCH("RECALE",H35)))</formula>
    </cfRule>
    <cfRule type="containsText" dxfId="455" priority="202" stopIfTrue="1" operator="containsText" text="RECU">
      <formula>NOT(ISERROR(SEARCH("RECU",H35)))</formula>
    </cfRule>
  </conditionalFormatting>
  <conditionalFormatting sqref="H19">
    <cfRule type="containsText" dxfId="450" priority="195" stopIfTrue="1" operator="containsText" text="RECALE">
      <formula>NOT(ISERROR(SEARCH("RECALE",H19)))</formula>
    </cfRule>
    <cfRule type="containsText" dxfId="449" priority="196" stopIfTrue="1" operator="containsText" text="RECU">
      <formula>NOT(ISERROR(SEARCH("RECU",H19)))</formula>
    </cfRule>
  </conditionalFormatting>
  <conditionalFormatting sqref="J13">
    <cfRule type="containsText" dxfId="446" priority="191" stopIfTrue="1" operator="containsText" text="RECALE">
      <formula>NOT(ISERROR(SEARCH("RECALE",J13)))</formula>
    </cfRule>
    <cfRule type="containsText" dxfId="445" priority="192" stopIfTrue="1" operator="containsText" text="RECU">
      <formula>NOT(ISERROR(SEARCH("RECU",J13)))</formula>
    </cfRule>
  </conditionalFormatting>
  <conditionalFormatting sqref="J35">
    <cfRule type="containsText" dxfId="444" priority="189" stopIfTrue="1" operator="containsText" text="RECALE">
      <formula>NOT(ISERROR(SEARCH("RECALE",J35)))</formula>
    </cfRule>
    <cfRule type="containsText" dxfId="443" priority="190" stopIfTrue="1" operator="containsText" text="RECU">
      <formula>NOT(ISERROR(SEARCH("RECU",J35)))</formula>
    </cfRule>
  </conditionalFormatting>
  <conditionalFormatting sqref="J19">
    <cfRule type="containsText" dxfId="438" priority="183" stopIfTrue="1" operator="containsText" text="RECALE">
      <formula>NOT(ISERROR(SEARCH("RECALE",J19)))</formula>
    </cfRule>
    <cfRule type="containsText" dxfId="437" priority="184" stopIfTrue="1" operator="containsText" text="RECU">
      <formula>NOT(ISERROR(SEARCH("RECU",J19)))</formula>
    </cfRule>
  </conditionalFormatting>
  <conditionalFormatting sqref="L13">
    <cfRule type="containsText" dxfId="434" priority="179" stopIfTrue="1" operator="containsText" text="RECALE">
      <formula>NOT(ISERROR(SEARCH("RECALE",L13)))</formula>
    </cfRule>
    <cfRule type="containsText" dxfId="433" priority="180" stopIfTrue="1" operator="containsText" text="RECU">
      <formula>NOT(ISERROR(SEARCH("RECU",L13)))</formula>
    </cfRule>
  </conditionalFormatting>
  <conditionalFormatting sqref="L35">
    <cfRule type="containsText" dxfId="432" priority="177" stopIfTrue="1" operator="containsText" text="RECALE">
      <formula>NOT(ISERROR(SEARCH("RECALE",L35)))</formula>
    </cfRule>
    <cfRule type="containsText" dxfId="431" priority="178" stopIfTrue="1" operator="containsText" text="RECU">
      <formula>NOT(ISERROR(SEARCH("RECU",L35)))</formula>
    </cfRule>
  </conditionalFormatting>
  <conditionalFormatting sqref="L19">
    <cfRule type="containsText" dxfId="426" priority="171" stopIfTrue="1" operator="containsText" text="RECALE">
      <formula>NOT(ISERROR(SEARCH("RECALE",L19)))</formula>
    </cfRule>
    <cfRule type="containsText" dxfId="425" priority="172" stopIfTrue="1" operator="containsText" text="RECU">
      <formula>NOT(ISERROR(SEARCH("RECU",L19)))</formula>
    </cfRule>
  </conditionalFormatting>
  <conditionalFormatting sqref="N13">
    <cfRule type="containsText" dxfId="422" priority="167" stopIfTrue="1" operator="containsText" text="RECALE">
      <formula>NOT(ISERROR(SEARCH("RECALE",N13)))</formula>
    </cfRule>
    <cfRule type="containsText" dxfId="421" priority="168" stopIfTrue="1" operator="containsText" text="RECU">
      <formula>NOT(ISERROR(SEARCH("RECU",N13)))</formula>
    </cfRule>
  </conditionalFormatting>
  <conditionalFormatting sqref="N35">
    <cfRule type="containsText" dxfId="420" priority="165" stopIfTrue="1" operator="containsText" text="RECALE">
      <formula>NOT(ISERROR(SEARCH("RECALE",N35)))</formula>
    </cfRule>
    <cfRule type="containsText" dxfId="419" priority="166" stopIfTrue="1" operator="containsText" text="RECU">
      <formula>NOT(ISERROR(SEARCH("RECU",N35)))</formula>
    </cfRule>
  </conditionalFormatting>
  <conditionalFormatting sqref="N19">
    <cfRule type="containsText" dxfId="414" priority="159" stopIfTrue="1" operator="containsText" text="RECALE">
      <formula>NOT(ISERROR(SEARCH("RECALE",N19)))</formula>
    </cfRule>
    <cfRule type="containsText" dxfId="413" priority="160" stopIfTrue="1" operator="containsText" text="RECU">
      <formula>NOT(ISERROR(SEARCH("RECU",N19)))</formula>
    </cfRule>
  </conditionalFormatting>
  <conditionalFormatting sqref="P13">
    <cfRule type="containsText" dxfId="410" priority="155" stopIfTrue="1" operator="containsText" text="RECALE">
      <formula>NOT(ISERROR(SEARCH("RECALE",P13)))</formula>
    </cfRule>
    <cfRule type="containsText" dxfId="409" priority="156" stopIfTrue="1" operator="containsText" text="RECU">
      <formula>NOT(ISERROR(SEARCH("RECU",P13)))</formula>
    </cfRule>
  </conditionalFormatting>
  <conditionalFormatting sqref="P35">
    <cfRule type="containsText" dxfId="408" priority="153" stopIfTrue="1" operator="containsText" text="RECALE">
      <formula>NOT(ISERROR(SEARCH("RECALE",P35)))</formula>
    </cfRule>
    <cfRule type="containsText" dxfId="407" priority="154" stopIfTrue="1" operator="containsText" text="RECU">
      <formula>NOT(ISERROR(SEARCH("RECU",P35)))</formula>
    </cfRule>
  </conditionalFormatting>
  <conditionalFormatting sqref="P19">
    <cfRule type="containsText" dxfId="402" priority="147" stopIfTrue="1" operator="containsText" text="RECALE">
      <formula>NOT(ISERROR(SEARCH("RECALE",P19)))</formula>
    </cfRule>
    <cfRule type="containsText" dxfId="401" priority="148" stopIfTrue="1" operator="containsText" text="RECU">
      <formula>NOT(ISERROR(SEARCH("RECU",P19)))</formula>
    </cfRule>
  </conditionalFormatting>
  <conditionalFormatting sqref="R13">
    <cfRule type="containsText" dxfId="398" priority="143" stopIfTrue="1" operator="containsText" text="RECALE">
      <formula>NOT(ISERROR(SEARCH("RECALE",R13)))</formula>
    </cfRule>
    <cfRule type="containsText" dxfId="397" priority="144" stopIfTrue="1" operator="containsText" text="RECU">
      <formula>NOT(ISERROR(SEARCH("RECU",R13)))</formula>
    </cfRule>
  </conditionalFormatting>
  <conditionalFormatting sqref="R35">
    <cfRule type="containsText" dxfId="396" priority="141" stopIfTrue="1" operator="containsText" text="RECALE">
      <formula>NOT(ISERROR(SEARCH("RECALE",R35)))</formula>
    </cfRule>
    <cfRule type="containsText" dxfId="395" priority="142" stopIfTrue="1" operator="containsText" text="RECU">
      <formula>NOT(ISERROR(SEARCH("RECU",R35)))</formula>
    </cfRule>
  </conditionalFormatting>
  <conditionalFormatting sqref="R19">
    <cfRule type="containsText" dxfId="390" priority="135" stopIfTrue="1" operator="containsText" text="RECALE">
      <formula>NOT(ISERROR(SEARCH("RECALE",R19)))</formula>
    </cfRule>
    <cfRule type="containsText" dxfId="389" priority="136" stopIfTrue="1" operator="containsText" text="RECU">
      <formula>NOT(ISERROR(SEARCH("RECU",R19)))</formula>
    </cfRule>
  </conditionalFormatting>
  <conditionalFormatting sqref="D25">
    <cfRule type="containsText" dxfId="379" priority="125" stopIfTrue="1" operator="containsText" text="OK">
      <formula>NOT(ISERROR(SEARCH("OK",D25)))</formula>
    </cfRule>
    <cfRule type="containsText" dxfId="378" priority="126" stopIfTrue="1" operator="containsText" text="NON">
      <formula>NOT(ISERROR(SEARCH("NON",D25)))</formula>
    </cfRule>
  </conditionalFormatting>
  <conditionalFormatting sqref="D25">
    <cfRule type="containsText" dxfId="377" priority="123" stopIfTrue="1" operator="containsText" text="OK">
      <formula>NOT(ISERROR(SEARCH("OK",D25)))</formula>
    </cfRule>
    <cfRule type="containsText" dxfId="376" priority="124" stopIfTrue="1" operator="containsText" text="NON">
      <formula>NOT(ISERROR(SEARCH("NON",D25)))</formula>
    </cfRule>
  </conditionalFormatting>
  <conditionalFormatting sqref="F25">
    <cfRule type="containsText" dxfId="375" priority="121" stopIfTrue="1" operator="containsText" text="OK">
      <formula>NOT(ISERROR(SEARCH("OK",F25)))</formula>
    </cfRule>
    <cfRule type="containsText" dxfId="374" priority="122" stopIfTrue="1" operator="containsText" text="NON">
      <formula>NOT(ISERROR(SEARCH("NON",F25)))</formula>
    </cfRule>
  </conditionalFormatting>
  <conditionalFormatting sqref="F25">
    <cfRule type="containsText" dxfId="373" priority="119" stopIfTrue="1" operator="containsText" text="OK">
      <formula>NOT(ISERROR(SEARCH("OK",F25)))</formula>
    </cfRule>
    <cfRule type="containsText" dxfId="372" priority="120" stopIfTrue="1" operator="containsText" text="NON">
      <formula>NOT(ISERROR(SEARCH("NON",F25)))</formula>
    </cfRule>
  </conditionalFormatting>
  <conditionalFormatting sqref="H25">
    <cfRule type="containsText" dxfId="371" priority="117" stopIfTrue="1" operator="containsText" text="OK">
      <formula>NOT(ISERROR(SEARCH("OK",H25)))</formula>
    </cfRule>
    <cfRule type="containsText" dxfId="370" priority="118" stopIfTrue="1" operator="containsText" text="NON">
      <formula>NOT(ISERROR(SEARCH("NON",H25)))</formula>
    </cfRule>
  </conditionalFormatting>
  <conditionalFormatting sqref="H25">
    <cfRule type="containsText" dxfId="369" priority="115" stopIfTrue="1" operator="containsText" text="OK">
      <formula>NOT(ISERROR(SEARCH("OK",H25)))</formula>
    </cfRule>
    <cfRule type="containsText" dxfId="368" priority="116" stopIfTrue="1" operator="containsText" text="NON">
      <formula>NOT(ISERROR(SEARCH("NON",H25)))</formula>
    </cfRule>
  </conditionalFormatting>
  <conditionalFormatting sqref="J25">
    <cfRule type="containsText" dxfId="367" priority="113" stopIfTrue="1" operator="containsText" text="OK">
      <formula>NOT(ISERROR(SEARCH("OK",J25)))</formula>
    </cfRule>
    <cfRule type="containsText" dxfId="366" priority="114" stopIfTrue="1" operator="containsText" text="NON">
      <formula>NOT(ISERROR(SEARCH("NON",J25)))</formula>
    </cfRule>
  </conditionalFormatting>
  <conditionalFormatting sqref="J25">
    <cfRule type="containsText" dxfId="365" priority="111" stopIfTrue="1" operator="containsText" text="OK">
      <formula>NOT(ISERROR(SEARCH("OK",J25)))</formula>
    </cfRule>
    <cfRule type="containsText" dxfId="364" priority="112" stopIfTrue="1" operator="containsText" text="NON">
      <formula>NOT(ISERROR(SEARCH("NON",J25)))</formula>
    </cfRule>
  </conditionalFormatting>
  <conditionalFormatting sqref="L25">
    <cfRule type="containsText" dxfId="363" priority="109" stopIfTrue="1" operator="containsText" text="OK">
      <formula>NOT(ISERROR(SEARCH("OK",L25)))</formula>
    </cfRule>
    <cfRule type="containsText" dxfId="362" priority="110" stopIfTrue="1" operator="containsText" text="NON">
      <formula>NOT(ISERROR(SEARCH("NON",L25)))</formula>
    </cfRule>
  </conditionalFormatting>
  <conditionalFormatting sqref="L25">
    <cfRule type="containsText" dxfId="361" priority="107" stopIfTrue="1" operator="containsText" text="OK">
      <formula>NOT(ISERROR(SEARCH("OK",L25)))</formula>
    </cfRule>
    <cfRule type="containsText" dxfId="360" priority="108" stopIfTrue="1" operator="containsText" text="NON">
      <formula>NOT(ISERROR(SEARCH("NON",L25)))</formula>
    </cfRule>
  </conditionalFormatting>
  <conditionalFormatting sqref="N25">
    <cfRule type="containsText" dxfId="359" priority="105" stopIfTrue="1" operator="containsText" text="OK">
      <formula>NOT(ISERROR(SEARCH("OK",N25)))</formula>
    </cfRule>
    <cfRule type="containsText" dxfId="358" priority="106" stopIfTrue="1" operator="containsText" text="NON">
      <formula>NOT(ISERROR(SEARCH("NON",N25)))</formula>
    </cfRule>
  </conditionalFormatting>
  <conditionalFormatting sqref="N25">
    <cfRule type="containsText" dxfId="357" priority="103" stopIfTrue="1" operator="containsText" text="OK">
      <formula>NOT(ISERROR(SEARCH("OK",N25)))</formula>
    </cfRule>
    <cfRule type="containsText" dxfId="356" priority="104" stopIfTrue="1" operator="containsText" text="NON">
      <formula>NOT(ISERROR(SEARCH("NON",N25)))</formula>
    </cfRule>
  </conditionalFormatting>
  <conditionalFormatting sqref="P25">
    <cfRule type="containsText" dxfId="355" priority="101" stopIfTrue="1" operator="containsText" text="OK">
      <formula>NOT(ISERROR(SEARCH("OK",P25)))</formula>
    </cfRule>
    <cfRule type="containsText" dxfId="354" priority="102" stopIfTrue="1" operator="containsText" text="NON">
      <formula>NOT(ISERROR(SEARCH("NON",P25)))</formula>
    </cfRule>
  </conditionalFormatting>
  <conditionalFormatting sqref="P25">
    <cfRule type="containsText" dxfId="353" priority="99" stopIfTrue="1" operator="containsText" text="OK">
      <formula>NOT(ISERROR(SEARCH("OK",P25)))</formula>
    </cfRule>
    <cfRule type="containsText" dxfId="352" priority="100" stopIfTrue="1" operator="containsText" text="NON">
      <formula>NOT(ISERROR(SEARCH("NON",P25)))</formula>
    </cfRule>
  </conditionalFormatting>
  <conditionalFormatting sqref="R25">
    <cfRule type="containsText" dxfId="351" priority="97" stopIfTrue="1" operator="containsText" text="OK">
      <formula>NOT(ISERROR(SEARCH("OK",R25)))</formula>
    </cfRule>
    <cfRule type="containsText" dxfId="350" priority="98" stopIfTrue="1" operator="containsText" text="NON">
      <formula>NOT(ISERROR(SEARCH("NON",R25)))</formula>
    </cfRule>
  </conditionalFormatting>
  <conditionalFormatting sqref="R25">
    <cfRule type="containsText" dxfId="349" priority="95" stopIfTrue="1" operator="containsText" text="OK">
      <formula>NOT(ISERROR(SEARCH("OK",R25)))</formula>
    </cfRule>
    <cfRule type="containsText" dxfId="348" priority="96" stopIfTrue="1" operator="containsText" text="NON">
      <formula>NOT(ISERROR(SEARCH("NON",R25)))</formula>
    </cfRule>
  </conditionalFormatting>
  <conditionalFormatting sqref="E9 C9">
    <cfRule type="expression" dxfId="113" priority="94">
      <formula>AND(NOT(ISNUMBER(C9)),NOT(EXACT(C9,"NF")))</formula>
    </cfRule>
  </conditionalFormatting>
  <conditionalFormatting sqref="E10:E11 C10:C11">
    <cfRule type="expression" dxfId="112" priority="93">
      <formula>AND(NOT(ISNUMBER(C10)),NOT(EXACT(C10,"NF")))</formula>
    </cfRule>
  </conditionalFormatting>
  <conditionalFormatting sqref="E15:E17 C15:C17">
    <cfRule type="expression" dxfId="111" priority="92">
      <formula>AND(NOT(ISNUMBER(C15)),NOT(EXACT(C15,"NF")))</formula>
    </cfRule>
  </conditionalFormatting>
  <conditionalFormatting sqref="E21:E24 C21:C24">
    <cfRule type="expression" dxfId="110" priority="91">
      <formula>AND(NOT(ISNUMBER(C21)),NOT(EXACT(C21,"NF")))</formula>
    </cfRule>
  </conditionalFormatting>
  <conditionalFormatting sqref="E29:E33 C29:C33">
    <cfRule type="expression" dxfId="109" priority="90">
      <formula>AND(NOT(ISNUMBER(C29)),NOT(EXACT(C29,"NF")))</formula>
    </cfRule>
  </conditionalFormatting>
  <conditionalFormatting sqref="E25 C25">
    <cfRule type="expression" dxfId="108" priority="89">
      <formula>AND(NOT(EXACT(C25,"F")),NOT(EXACT(C25,"NF")))</formula>
    </cfRule>
  </conditionalFormatting>
  <conditionalFormatting sqref="D27">
    <cfRule type="containsText" dxfId="103" priority="85" stopIfTrue="1" operator="containsText" text="RECALE">
      <formula>NOT(ISERROR(SEARCH("RECALE",D27)))</formula>
    </cfRule>
    <cfRule type="containsText" dxfId="102" priority="86" stopIfTrue="1" operator="containsText" text="RECU">
      <formula>NOT(ISERROR(SEARCH("RECU",D27)))</formula>
    </cfRule>
  </conditionalFormatting>
  <conditionalFormatting sqref="R27 P27 N27 L27 J27 H27 F27">
    <cfRule type="containsText" dxfId="101" priority="83" stopIfTrue="1" operator="containsText" text="RECALE">
      <formula>NOT(ISERROR(SEARCH("RECALE",F27)))</formula>
    </cfRule>
    <cfRule type="containsText" dxfId="100" priority="84" stopIfTrue="1" operator="containsText" text="RECU">
      <formula>NOT(ISERROR(SEARCH("RECU",F27)))</formula>
    </cfRule>
  </conditionalFormatting>
  <conditionalFormatting sqref="G9">
    <cfRule type="expression" dxfId="63" priority="46">
      <formula>AND(NOT(ISNUMBER(G9)),NOT(EXACT(G9,"NF")))</formula>
    </cfRule>
  </conditionalFormatting>
  <conditionalFormatting sqref="G10:G11">
    <cfRule type="expression" dxfId="62" priority="45">
      <formula>AND(NOT(ISNUMBER(G10)),NOT(EXACT(G10,"NF")))</formula>
    </cfRule>
  </conditionalFormatting>
  <conditionalFormatting sqref="G15:G17">
    <cfRule type="expression" dxfId="61" priority="44">
      <formula>AND(NOT(ISNUMBER(G15)),NOT(EXACT(G15,"NF")))</formula>
    </cfRule>
  </conditionalFormatting>
  <conditionalFormatting sqref="G21:G24">
    <cfRule type="expression" dxfId="60" priority="43">
      <formula>AND(NOT(ISNUMBER(G21)),NOT(EXACT(G21,"NF")))</formula>
    </cfRule>
  </conditionalFormatting>
  <conditionalFormatting sqref="G29:G33">
    <cfRule type="expression" dxfId="59" priority="42">
      <formula>AND(NOT(ISNUMBER(G29)),NOT(EXACT(G29,"NF")))</formula>
    </cfRule>
  </conditionalFormatting>
  <conditionalFormatting sqref="G25">
    <cfRule type="expression" dxfId="58" priority="41">
      <formula>AND(NOT(EXACT(G25,"F")),NOT(EXACT(G25,"NF")))</formula>
    </cfRule>
  </conditionalFormatting>
  <conditionalFormatting sqref="I9">
    <cfRule type="expression" dxfId="57" priority="40">
      <formula>AND(NOT(ISNUMBER(I9)),NOT(EXACT(I9,"NF")))</formula>
    </cfRule>
  </conditionalFormatting>
  <conditionalFormatting sqref="I10:I11">
    <cfRule type="expression" dxfId="56" priority="39">
      <formula>AND(NOT(ISNUMBER(I10)),NOT(EXACT(I10,"NF")))</formula>
    </cfRule>
  </conditionalFormatting>
  <conditionalFormatting sqref="I15:I17">
    <cfRule type="expression" dxfId="55" priority="38">
      <formula>AND(NOT(ISNUMBER(I15)),NOT(EXACT(I15,"NF")))</formula>
    </cfRule>
  </conditionalFormatting>
  <conditionalFormatting sqref="I21:I24">
    <cfRule type="expression" dxfId="54" priority="37">
      <formula>AND(NOT(ISNUMBER(I21)),NOT(EXACT(I21,"NF")))</formula>
    </cfRule>
  </conditionalFormatting>
  <conditionalFormatting sqref="I29:I33">
    <cfRule type="expression" dxfId="53" priority="36">
      <formula>AND(NOT(ISNUMBER(I29)),NOT(EXACT(I29,"NF")))</formula>
    </cfRule>
  </conditionalFormatting>
  <conditionalFormatting sqref="I25">
    <cfRule type="expression" dxfId="52" priority="35">
      <formula>AND(NOT(EXACT(I25,"F")),NOT(EXACT(I25,"NF")))</formula>
    </cfRule>
  </conditionalFormatting>
  <conditionalFormatting sqref="K9">
    <cfRule type="expression" dxfId="49" priority="32">
      <formula>AND(NOT(ISNUMBER(K9)),NOT(EXACT(K9,"NF")))</formula>
    </cfRule>
  </conditionalFormatting>
  <conditionalFormatting sqref="K10:K11">
    <cfRule type="expression" dxfId="48" priority="31">
      <formula>AND(NOT(ISNUMBER(K10)),NOT(EXACT(K10,"NF")))</formula>
    </cfRule>
  </conditionalFormatting>
  <conditionalFormatting sqref="K15:K17">
    <cfRule type="expression" dxfId="47" priority="30">
      <formula>AND(NOT(ISNUMBER(K15)),NOT(EXACT(K15,"NF")))</formula>
    </cfRule>
  </conditionalFormatting>
  <conditionalFormatting sqref="K21:K24">
    <cfRule type="expression" dxfId="46" priority="29">
      <formula>AND(NOT(ISNUMBER(K21)),NOT(EXACT(K21,"NF")))</formula>
    </cfRule>
  </conditionalFormatting>
  <conditionalFormatting sqref="K29:K33">
    <cfRule type="expression" dxfId="45" priority="28">
      <formula>AND(NOT(ISNUMBER(K29)),NOT(EXACT(K29,"NF")))</formula>
    </cfRule>
  </conditionalFormatting>
  <conditionalFormatting sqref="K25">
    <cfRule type="expression" dxfId="44" priority="27">
      <formula>AND(NOT(EXACT(K25,"F")),NOT(EXACT(K25,"NF")))</formula>
    </cfRule>
  </conditionalFormatting>
  <conditionalFormatting sqref="M9">
    <cfRule type="expression" dxfId="43" priority="26">
      <formula>AND(NOT(ISNUMBER(M9)),NOT(EXACT(M9,"NF")))</formula>
    </cfRule>
  </conditionalFormatting>
  <conditionalFormatting sqref="M10:M11">
    <cfRule type="expression" dxfId="42" priority="25">
      <formula>AND(NOT(ISNUMBER(M10)),NOT(EXACT(M10,"NF")))</formula>
    </cfRule>
  </conditionalFormatting>
  <conditionalFormatting sqref="M15:M17">
    <cfRule type="expression" dxfId="41" priority="24">
      <formula>AND(NOT(ISNUMBER(M15)),NOT(EXACT(M15,"NF")))</formula>
    </cfRule>
  </conditionalFormatting>
  <conditionalFormatting sqref="M21:M24">
    <cfRule type="expression" dxfId="40" priority="23">
      <formula>AND(NOT(ISNUMBER(M21)),NOT(EXACT(M21,"NF")))</formula>
    </cfRule>
  </conditionalFormatting>
  <conditionalFormatting sqref="M29:M33">
    <cfRule type="expression" dxfId="39" priority="22">
      <formula>AND(NOT(ISNUMBER(M29)),NOT(EXACT(M29,"NF")))</formula>
    </cfRule>
  </conditionalFormatting>
  <conditionalFormatting sqref="M25">
    <cfRule type="expression" dxfId="38" priority="21">
      <formula>AND(NOT(EXACT(M25,"F")),NOT(EXACT(M25,"NF")))</formula>
    </cfRule>
  </conditionalFormatting>
  <conditionalFormatting sqref="O9">
    <cfRule type="expression" dxfId="37" priority="20">
      <formula>AND(NOT(ISNUMBER(O9)),NOT(EXACT(O9,"NF")))</formula>
    </cfRule>
  </conditionalFormatting>
  <conditionalFormatting sqref="O10:O11">
    <cfRule type="expression" dxfId="36" priority="19">
      <formula>AND(NOT(ISNUMBER(O10)),NOT(EXACT(O10,"NF")))</formula>
    </cfRule>
  </conditionalFormatting>
  <conditionalFormatting sqref="O15:O17">
    <cfRule type="expression" dxfId="35" priority="18">
      <formula>AND(NOT(ISNUMBER(O15)),NOT(EXACT(O15,"NF")))</formula>
    </cfRule>
  </conditionalFormatting>
  <conditionalFormatting sqref="O21:O24">
    <cfRule type="expression" dxfId="34" priority="17">
      <formula>AND(NOT(ISNUMBER(O21)),NOT(EXACT(O21,"NF")))</formula>
    </cfRule>
  </conditionalFormatting>
  <conditionalFormatting sqref="O29:O33">
    <cfRule type="expression" dxfId="33" priority="16">
      <formula>AND(NOT(ISNUMBER(O29)),NOT(EXACT(O29,"NF")))</formula>
    </cfRule>
  </conditionalFormatting>
  <conditionalFormatting sqref="O25">
    <cfRule type="expression" dxfId="32" priority="15">
      <formula>AND(NOT(EXACT(O25,"F")),NOT(EXACT(O25,"NF")))</formula>
    </cfRule>
  </conditionalFormatting>
  <conditionalFormatting sqref="Q9">
    <cfRule type="expression" dxfId="21" priority="10">
      <formula>AND(NOT(ISNUMBER(Q9)),NOT(EXACT(Q9,"NF")))</formula>
    </cfRule>
  </conditionalFormatting>
  <conditionalFormatting sqref="Q10:Q11">
    <cfRule type="expression" dxfId="20" priority="9">
      <formula>AND(NOT(ISNUMBER(Q10)),NOT(EXACT(Q10,"NF")))</formula>
    </cfRule>
  </conditionalFormatting>
  <conditionalFormatting sqref="Q15:Q17">
    <cfRule type="expression" dxfId="19" priority="8">
      <formula>AND(NOT(ISNUMBER(Q15)),NOT(EXACT(Q15,"NF")))</formula>
    </cfRule>
  </conditionalFormatting>
  <conditionalFormatting sqref="Q21:Q24">
    <cfRule type="expression" dxfId="18" priority="7">
      <formula>AND(NOT(ISNUMBER(Q21)),NOT(EXACT(Q21,"NF")))</formula>
    </cfRule>
  </conditionalFormatting>
  <conditionalFormatting sqref="Q29:Q33">
    <cfRule type="expression" dxfId="17" priority="6">
      <formula>AND(NOT(ISNUMBER(Q29)),NOT(EXACT(Q29,"NF")))</formula>
    </cfRule>
  </conditionalFormatting>
  <conditionalFormatting sqref="Q25">
    <cfRule type="expression" dxfId="16" priority="5">
      <formula>AND(NOT(EXACT(Q25,"F")),NOT(EXACT(Q25,"NF")))</formula>
    </cfRule>
  </conditionalFormatting>
  <conditionalFormatting sqref="C6:D6">
    <cfRule type="cellIs" dxfId="14" priority="3" stopIfTrue="1" operator="equal">
      <formula>"RECALE"</formula>
    </cfRule>
    <cfRule type="cellIs" dxfId="15" priority="4" stopIfTrue="1" operator="equal">
      <formula>"RECU"</formula>
    </cfRule>
  </conditionalFormatting>
  <conditionalFormatting sqref="E6:R6">
    <cfRule type="cellIs" dxfId="13" priority="1" stopIfTrue="1" operator="equal">
      <formula>"RECALE"</formula>
    </cfRule>
    <cfRule type="cellIs" dxfId="12" priority="2" stopIfTrue="1" operator="equal">
      <formula>"RECU"</formula>
    </cfRule>
  </conditionalFormatting>
  <printOptions horizontalCentered="1" verticalCentered="1"/>
  <pageMargins left="0.71" right="0.71" top="0.75000000000000011" bottom="0.75000000000000011" header="0.31" footer="0.31"/>
  <pageSetup paperSize="9" scale="5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83"/>
  <sheetViews>
    <sheetView topLeftCell="A10" workbookViewId="0">
      <selection activeCell="Z18" sqref="Z18:AA18"/>
    </sheetView>
  </sheetViews>
  <sheetFormatPr defaultColWidth="11.42578125" defaultRowHeight="18" customHeight="1" x14ac:dyDescent="0.2"/>
  <cols>
    <col min="1" max="1" width="9.28515625" style="125" customWidth="1"/>
    <col min="2" max="2" width="35.7109375" style="128" customWidth="1"/>
    <col min="3" max="3" width="9.85546875" style="128" customWidth="1"/>
    <col min="4" max="4" width="2.28515625" style="128" customWidth="1"/>
    <col min="5" max="6" width="1.7109375" style="128" customWidth="1"/>
    <col min="7" max="8" width="1.85546875" style="128" customWidth="1"/>
    <col min="9" max="9" width="1.7109375" style="128" customWidth="1"/>
    <col min="10" max="10" width="2.28515625" style="128" customWidth="1"/>
    <col min="11" max="11" width="2.28515625" style="128" hidden="1" customWidth="1"/>
    <col min="12" max="12" width="2.28515625" style="128" customWidth="1"/>
    <col min="13" max="13" width="1.85546875" style="128" customWidth="1"/>
    <col min="14" max="15" width="3.85546875" style="128" customWidth="1"/>
    <col min="16" max="18" width="3.28515625" style="128" customWidth="1"/>
    <col min="19" max="19" width="4" style="128" customWidth="1"/>
    <col min="20" max="20" width="3.28515625" style="128" customWidth="1"/>
    <col min="21" max="25" width="3.42578125" style="128" customWidth="1"/>
    <col min="26" max="33" width="2" style="128" customWidth="1"/>
    <col min="34" max="34" width="3.7109375" style="128" customWidth="1"/>
    <col min="35" max="35" width="3.7109375" style="125" customWidth="1"/>
    <col min="36" max="36" width="7.28515625" style="130" customWidth="1"/>
    <col min="37" max="37" width="11.42578125" style="127"/>
    <col min="38" max="16384" width="11.42578125" style="128"/>
  </cols>
  <sheetData>
    <row r="1" spans="1:38" ht="18" customHeight="1" x14ac:dyDescent="0.2">
      <c r="A1" s="124"/>
      <c r="B1" s="125"/>
      <c r="C1" s="295" t="s">
        <v>103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126"/>
    </row>
    <row r="2" spans="1:38" ht="18" customHeight="1" x14ac:dyDescent="0.2">
      <c r="A2" s="124"/>
      <c r="B2" s="12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126"/>
    </row>
    <row r="3" spans="1:38" ht="18" customHeight="1" x14ac:dyDescent="0.2">
      <c r="B3" s="12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126"/>
    </row>
    <row r="4" spans="1:38" ht="11.25" customHeight="1" x14ac:dyDescent="0.2">
      <c r="B4" s="125"/>
      <c r="C4" s="296" t="s">
        <v>104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126"/>
    </row>
    <row r="5" spans="1:38" ht="9.75" customHeight="1" x14ac:dyDescent="0.2">
      <c r="B5" s="125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126"/>
    </row>
    <row r="6" spans="1:38" ht="9" customHeight="1" x14ac:dyDescent="0.2">
      <c r="B6" s="125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8" s="135" customFormat="1" ht="14.1" customHeight="1" x14ac:dyDescent="0.2">
      <c r="A7" s="131" t="s">
        <v>105</v>
      </c>
      <c r="B7" s="132"/>
      <c r="C7" s="297" t="s">
        <v>106</v>
      </c>
      <c r="D7" s="298"/>
      <c r="E7" s="133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300"/>
      <c r="AK7" s="134"/>
      <c r="AL7" s="134" t="s">
        <v>107</v>
      </c>
    </row>
    <row r="8" spans="1:38" s="135" customFormat="1" ht="14.1" customHeight="1" x14ac:dyDescent="0.2">
      <c r="A8" s="136" t="s">
        <v>108</v>
      </c>
      <c r="B8" s="137"/>
      <c r="C8" s="301" t="s">
        <v>109</v>
      </c>
      <c r="D8" s="302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4"/>
      <c r="AK8" s="134"/>
      <c r="AL8" s="134" t="s">
        <v>110</v>
      </c>
    </row>
    <row r="9" spans="1:38" s="135" customFormat="1" ht="9" customHeight="1" x14ac:dyDescent="0.2">
      <c r="A9" s="138"/>
      <c r="B9" s="139"/>
      <c r="C9" s="138"/>
      <c r="D9" s="138"/>
      <c r="E9" s="138"/>
      <c r="F9" s="138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1"/>
      <c r="AK9" s="134"/>
      <c r="AL9" s="134" t="s">
        <v>111</v>
      </c>
    </row>
    <row r="10" spans="1:38" s="135" customFormat="1" ht="24" customHeight="1" x14ac:dyDescent="0.2">
      <c r="A10" s="142" t="s">
        <v>112</v>
      </c>
      <c r="B10" s="143"/>
      <c r="C10" s="305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8"/>
      <c r="AK10" s="134"/>
      <c r="AL10" s="134" t="s">
        <v>113</v>
      </c>
    </row>
    <row r="11" spans="1:38" s="135" customFormat="1" ht="9" customHeight="1" x14ac:dyDescent="0.2">
      <c r="A11" s="144"/>
      <c r="AI11" s="145"/>
      <c r="AJ11" s="146"/>
      <c r="AK11" s="134"/>
      <c r="AL11" s="134" t="s">
        <v>114</v>
      </c>
    </row>
    <row r="12" spans="1:38" s="135" customFormat="1" ht="24" customHeight="1" x14ac:dyDescent="0.15">
      <c r="A12" s="142" t="s">
        <v>115</v>
      </c>
      <c r="B12" s="143"/>
      <c r="C12" s="305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7"/>
      <c r="AK12" s="134"/>
    </row>
    <row r="13" spans="1:38" s="135" customFormat="1" ht="9" customHeight="1" x14ac:dyDescent="0.2">
      <c r="A13" s="144"/>
      <c r="B13" s="147"/>
      <c r="AI13" s="145"/>
      <c r="AJ13" s="146"/>
      <c r="AK13" s="134"/>
    </row>
    <row r="14" spans="1:38" s="135" customFormat="1" ht="14.1" customHeight="1" x14ac:dyDescent="0.2">
      <c r="A14" s="148" t="s">
        <v>116</v>
      </c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  <c r="AK14" s="134"/>
    </row>
    <row r="15" spans="1:38" s="135" customFormat="1" ht="24" customHeight="1" x14ac:dyDescent="0.2">
      <c r="A15" s="131" t="s">
        <v>117</v>
      </c>
      <c r="B15" s="275"/>
      <c r="C15" s="276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8"/>
      <c r="AK15" s="134"/>
    </row>
    <row r="16" spans="1:38" s="135" customFormat="1" ht="27.95" customHeight="1" x14ac:dyDescent="0.15">
      <c r="A16" s="279"/>
      <c r="B16" s="280"/>
      <c r="C16" s="149"/>
      <c r="D16" s="150"/>
      <c r="E16" s="281" t="s">
        <v>118</v>
      </c>
      <c r="F16" s="282"/>
      <c r="G16" s="282"/>
      <c r="H16" s="282"/>
      <c r="I16" s="282"/>
      <c r="J16" s="283"/>
      <c r="K16" s="151"/>
      <c r="L16" s="281" t="s">
        <v>119</v>
      </c>
      <c r="M16" s="284"/>
      <c r="N16" s="284"/>
      <c r="O16" s="284"/>
      <c r="P16" s="281" t="s">
        <v>120</v>
      </c>
      <c r="Q16" s="284"/>
      <c r="R16" s="285"/>
      <c r="S16" s="285"/>
      <c r="T16" s="286"/>
      <c r="U16" s="287" t="s">
        <v>121</v>
      </c>
      <c r="V16" s="288"/>
      <c r="W16" s="288"/>
      <c r="X16" s="288"/>
      <c r="Y16" s="289"/>
      <c r="Z16" s="290"/>
      <c r="AA16" s="290"/>
      <c r="AB16" s="290"/>
      <c r="AC16" s="290"/>
      <c r="AD16" s="290"/>
      <c r="AE16" s="290"/>
      <c r="AF16" s="290"/>
      <c r="AG16" s="290"/>
      <c r="AH16" s="291"/>
      <c r="AI16" s="291"/>
      <c r="AJ16" s="292"/>
      <c r="AK16" s="134"/>
    </row>
    <row r="17" spans="1:37" s="135" customFormat="1" ht="104.25" customHeight="1" x14ac:dyDescent="0.2">
      <c r="A17" s="152" t="s">
        <v>122</v>
      </c>
      <c r="B17" s="153" t="s">
        <v>123</v>
      </c>
      <c r="C17" s="293" t="s">
        <v>124</v>
      </c>
      <c r="D17" s="294"/>
      <c r="E17" s="293" t="s">
        <v>125</v>
      </c>
      <c r="F17" s="294"/>
      <c r="G17" s="293" t="s">
        <v>126</v>
      </c>
      <c r="H17" s="294"/>
      <c r="I17" s="293" t="s">
        <v>127</v>
      </c>
      <c r="J17" s="294"/>
      <c r="K17" s="154"/>
      <c r="L17" s="293" t="s">
        <v>128</v>
      </c>
      <c r="M17" s="294"/>
      <c r="N17" s="155" t="s">
        <v>129</v>
      </c>
      <c r="O17" s="155" t="s">
        <v>130</v>
      </c>
      <c r="P17" s="156" t="s">
        <v>131</v>
      </c>
      <c r="Q17" s="156" t="s">
        <v>132</v>
      </c>
      <c r="R17" s="156" t="s">
        <v>133</v>
      </c>
      <c r="S17" s="156" t="s">
        <v>134</v>
      </c>
      <c r="T17" s="156" t="s">
        <v>135</v>
      </c>
      <c r="U17" s="156" t="s">
        <v>136</v>
      </c>
      <c r="V17" s="157" t="s">
        <v>137</v>
      </c>
      <c r="W17" s="156" t="s">
        <v>138</v>
      </c>
      <c r="X17" s="156" t="s">
        <v>139</v>
      </c>
      <c r="Y17" s="156" t="s">
        <v>140</v>
      </c>
      <c r="Z17" s="158" t="s">
        <v>141</v>
      </c>
      <c r="AA17" s="159"/>
      <c r="AB17" s="158" t="s">
        <v>142</v>
      </c>
      <c r="AC17" s="159"/>
      <c r="AD17" s="158" t="s">
        <v>143</v>
      </c>
      <c r="AE17" s="160"/>
      <c r="AF17" s="161" t="s">
        <v>144</v>
      </c>
      <c r="AG17" s="159"/>
      <c r="AH17" s="162" t="s">
        <v>145</v>
      </c>
      <c r="AI17" s="163" t="s">
        <v>146</v>
      </c>
      <c r="AJ17" s="164" t="s">
        <v>147</v>
      </c>
      <c r="AK17" s="134"/>
    </row>
    <row r="18" spans="1:37" s="135" customFormat="1" ht="22.5" customHeight="1" x14ac:dyDescent="0.2">
      <c r="A18" s="165">
        <f>IF('Bordereaux Délivrance 1'!D14&lt;&gt;"",'Bordereaux Délivrance 1'!D14,"")</f>
        <v>9875</v>
      </c>
      <c r="B18" s="166" t="str">
        <f>'Bordereaux Délivrance 1'!E14</f>
        <v>EINSTEIN Albert</v>
      </c>
      <c r="C18" s="273"/>
      <c r="D18" s="274"/>
      <c r="E18" s="273">
        <f>'Bordereau Notes n°1'!C9</f>
        <v>10</v>
      </c>
      <c r="F18" s="274"/>
      <c r="G18" s="273">
        <f>'Bordereau Notes n°1'!C10</f>
        <v>10</v>
      </c>
      <c r="H18" s="274"/>
      <c r="I18" s="273">
        <f>'Bordereau Notes n°1'!C11</f>
        <v>10</v>
      </c>
      <c r="J18" s="274"/>
      <c r="K18" s="167"/>
      <c r="L18" s="273">
        <f>'Bordereau Notes n°1'!C15</f>
        <v>10</v>
      </c>
      <c r="M18" s="274"/>
      <c r="N18" s="168">
        <f>'Bordereau Notes n°1'!C16</f>
        <v>10</v>
      </c>
      <c r="O18" s="168">
        <f>'Bordereau Notes n°1'!C17</f>
        <v>10</v>
      </c>
      <c r="P18" s="168">
        <f>'Bordereau Notes n°1'!C21</f>
        <v>10</v>
      </c>
      <c r="Q18" s="168">
        <f>'Bordereau Notes n°1'!C22</f>
        <v>20</v>
      </c>
      <c r="R18" s="168">
        <f>'Bordereau Notes n°1'!C23</f>
        <v>10</v>
      </c>
      <c r="S18" s="168">
        <f>'Bordereau Notes n°1'!C24</f>
        <v>10</v>
      </c>
      <c r="T18" s="169" t="str">
        <f>IF('Bordereau Notes n°1'!C25=1,"F",IF('Bordereau Notes n°1'!C25=0,"NF",""))</f>
        <v/>
      </c>
      <c r="U18" s="168">
        <f>'Bordereau Notes n°1'!C29</f>
        <v>10</v>
      </c>
      <c r="V18" s="168">
        <f>'Bordereau Notes n°1'!C30</f>
        <v>10</v>
      </c>
      <c r="W18" s="168">
        <f>'Bordereau Notes n°1'!C31</f>
        <v>10</v>
      </c>
      <c r="X18" s="168">
        <f>'Bordereau Notes n°1'!C32</f>
        <v>10</v>
      </c>
      <c r="Y18" s="168">
        <f>'Bordereau Notes n°1'!C33</f>
        <v>10</v>
      </c>
      <c r="Z18" s="270">
        <f t="shared" ref="Z18:Z81" si="0">E18*2+G18*2+I18</f>
        <v>50</v>
      </c>
      <c r="AA18" s="271"/>
      <c r="AB18" s="270">
        <f t="shared" ref="AB18:AB81" si="1">L18*2+N18*3+O18*3</f>
        <v>80</v>
      </c>
      <c r="AC18" s="271"/>
      <c r="AD18" s="270">
        <f>P18*2+Q18*1+R18*1+S18*2</f>
        <v>70</v>
      </c>
      <c r="AE18" s="271"/>
      <c r="AF18" s="270">
        <f>U18*3+V18*4+W18*2+X18*2+Y18*2</f>
        <v>130</v>
      </c>
      <c r="AG18" s="272"/>
      <c r="AH18" s="170">
        <f>SUM(Z18:AG18)</f>
        <v>330</v>
      </c>
      <c r="AI18" s="171" t="str">
        <f>IF(ISBLANK(C18),IF(AH18=0,"",IF(OR(O18&lt;5,E18&lt;5,G18&lt;5,I18&lt;5,L18&lt;5,N18&lt;5,P18&lt;5,Q18&lt;5,U18&lt;5,V18&lt;5,W18&lt;5,X18&lt;5,Y18&lt;5,R18&lt;5,S18&lt;5,T18&lt;&gt;"F"),"KO",IF(AND(Z18&gt;=50,AB18&gt;=80,AD18&gt;=60,AF18&gt;=130),"OK","KO"))),"OK")</f>
        <v>KO</v>
      </c>
      <c r="AJ18" s="191">
        <f>IF(ISNUMBER('Bordereaux Délivrance 1'!B14),'Bordereaux Délivrance 1'!B14,"")</f>
        <v>23564</v>
      </c>
      <c r="AK18" s="134"/>
    </row>
    <row r="19" spans="1:37" s="135" customFormat="1" ht="22.5" customHeight="1" x14ac:dyDescent="0.2">
      <c r="A19" s="165" t="str">
        <f>IF('Bordereaux Délivrance 1'!D15&lt;&gt;"",'Bordereaux Délivrance 1'!D15,"")</f>
        <v/>
      </c>
      <c r="B19" s="166">
        <f>'Bordereaux Délivrance 1'!E15</f>
        <v>0</v>
      </c>
      <c r="C19" s="268"/>
      <c r="D19" s="269"/>
      <c r="E19" s="268">
        <f>'Bordereau Notes n°1'!E9</f>
        <v>10</v>
      </c>
      <c r="F19" s="269"/>
      <c r="G19" s="268">
        <f>'Bordereau Notes n°1'!E10</f>
        <v>5</v>
      </c>
      <c r="H19" s="269"/>
      <c r="I19" s="268">
        <f>'Bordereau Notes n°1'!E11</f>
        <v>10</v>
      </c>
      <c r="J19" s="269"/>
      <c r="K19" s="168"/>
      <c r="L19" s="268">
        <f>'Bordereau Notes n°1'!E15</f>
        <v>10</v>
      </c>
      <c r="M19" s="269"/>
      <c r="N19" s="168">
        <f>'Bordereau Notes n°1'!E16</f>
        <v>10</v>
      </c>
      <c r="O19" s="168">
        <f>'Bordereau Notes n°1'!E17</f>
        <v>10</v>
      </c>
      <c r="P19" s="168">
        <f>'Bordereau Notes n°1'!E21</f>
        <v>10</v>
      </c>
      <c r="Q19" s="168">
        <f>'Bordereau Notes n°1'!E22</f>
        <v>10</v>
      </c>
      <c r="R19" s="168">
        <f>'Bordereau Notes n°1'!E23</f>
        <v>10</v>
      </c>
      <c r="S19" s="168">
        <f>'Bordereau Notes n°1'!E24</f>
        <v>10</v>
      </c>
      <c r="T19" s="169" t="str">
        <f>IF('Bordereau Notes n°1'!E25=1,"F",IF('Bordereau Notes n°1'!E25=0,"NF",""))</f>
        <v/>
      </c>
      <c r="U19" s="168">
        <f>'Bordereau Notes n°1'!E29</f>
        <v>10</v>
      </c>
      <c r="V19" s="168">
        <f>'Bordereau Notes n°1'!E30</f>
        <v>10</v>
      </c>
      <c r="W19" s="168">
        <f>'Bordereau Notes n°1'!E31</f>
        <v>10</v>
      </c>
      <c r="X19" s="168">
        <f>'Bordereau Notes n°1'!E32</f>
        <v>10</v>
      </c>
      <c r="Y19" s="168">
        <f>'Bordereau Notes n°1'!E33</f>
        <v>10</v>
      </c>
      <c r="Z19" s="260">
        <f t="shared" si="0"/>
        <v>40</v>
      </c>
      <c r="AA19" s="261"/>
      <c r="AB19" s="260">
        <f t="shared" si="1"/>
        <v>80</v>
      </c>
      <c r="AC19" s="261"/>
      <c r="AD19" s="260">
        <f t="shared" ref="AD19:AD82" si="2">P19*2+Q19*1+R19*1+S19*2</f>
        <v>60</v>
      </c>
      <c r="AE19" s="261"/>
      <c r="AF19" s="260">
        <f t="shared" ref="AF19:AF82" si="3">U19*3+V19*4+W19*2+X19*2+Y19*2</f>
        <v>130</v>
      </c>
      <c r="AG19" s="264"/>
      <c r="AH19" s="170">
        <f>SUM(Z19:AG19)</f>
        <v>310</v>
      </c>
      <c r="AI19" s="171" t="str">
        <f t="shared" ref="AI19:AI82" si="4">IF(ISBLANK(C19),IF(AH19=0,"",IF(OR(O19&lt;5,E19&lt;5,G19&lt;5,I19&lt;5,L19&lt;5,N19&lt;5,P19&lt;5,Q19&lt;5,U19&lt;5,V19&lt;5,W19&lt;5,X19&lt;5,Y19&lt;5,R19&lt;5,S19&lt;5,T19&lt;&gt;"F"),"KO",IF(AND(Z19&gt;=50,AB19&gt;=80,AD19&gt;=60,AF19&gt;=130),"OK","KO"))),"OK")</f>
        <v>KO</v>
      </c>
      <c r="AJ19" s="191" t="str">
        <f>IF(ISNUMBER('Bordereaux Délivrance 1'!B15),'Bordereaux Délivrance 1'!B15,"")</f>
        <v/>
      </c>
      <c r="AK19" s="134"/>
    </row>
    <row r="20" spans="1:37" s="135" customFormat="1" ht="22.5" customHeight="1" x14ac:dyDescent="0.2">
      <c r="A20" s="165" t="str">
        <f>IF('Bordereaux Délivrance 1'!D16&lt;&gt;"",'Bordereaux Délivrance 1'!D16,"")</f>
        <v/>
      </c>
      <c r="B20" s="166">
        <f>'Bordereaux Délivrance 1'!E16</f>
        <v>0</v>
      </c>
      <c r="C20" s="268"/>
      <c r="D20" s="269"/>
      <c r="E20" s="268">
        <f>'Bordereau Notes n°1'!G9</f>
        <v>10</v>
      </c>
      <c r="F20" s="269"/>
      <c r="G20" s="268">
        <f>'Bordereau Notes n°1'!G10</f>
        <v>10</v>
      </c>
      <c r="H20" s="269"/>
      <c r="I20" s="268">
        <f>'Bordereau Notes n°1'!G11</f>
        <v>10</v>
      </c>
      <c r="J20" s="269"/>
      <c r="K20" s="168"/>
      <c r="L20" s="268">
        <f>'Bordereau Notes n°1'!G15</f>
        <v>10</v>
      </c>
      <c r="M20" s="269"/>
      <c r="N20" s="168">
        <f>'Bordereau Notes n°1'!G16</f>
        <v>10</v>
      </c>
      <c r="O20" s="168">
        <f>'Bordereau Notes n°1'!G17</f>
        <v>10</v>
      </c>
      <c r="P20" s="168">
        <f>'Bordereau Notes n°1'!G21</f>
        <v>10</v>
      </c>
      <c r="Q20" s="168">
        <f>'Bordereau Notes n°1'!G22</f>
        <v>20</v>
      </c>
      <c r="R20" s="168">
        <f>'Bordereau Notes n°1'!G23</f>
        <v>10</v>
      </c>
      <c r="S20" s="168">
        <f>'Bordereau Notes n°1'!G24</f>
        <v>10</v>
      </c>
      <c r="T20" s="169" t="str">
        <f>IF('Bordereau Notes n°1'!G25=1,"F",IF('Bordereau Notes n°1'!G25=0,"NF",""))</f>
        <v/>
      </c>
      <c r="U20" s="168">
        <f>'Bordereau Notes n°1'!G29</f>
        <v>10</v>
      </c>
      <c r="V20" s="168">
        <f>'Bordereau Notes n°1'!G30</f>
        <v>10</v>
      </c>
      <c r="W20" s="168">
        <f>'Bordereau Notes n°1'!G31</f>
        <v>10</v>
      </c>
      <c r="X20" s="168">
        <f>'Bordereau Notes n°1'!G32</f>
        <v>10</v>
      </c>
      <c r="Y20" s="168">
        <f>'Bordereau Notes n°1'!G33</f>
        <v>10</v>
      </c>
      <c r="Z20" s="260">
        <f t="shared" si="0"/>
        <v>50</v>
      </c>
      <c r="AA20" s="261"/>
      <c r="AB20" s="260">
        <f t="shared" si="1"/>
        <v>80</v>
      </c>
      <c r="AC20" s="261"/>
      <c r="AD20" s="260">
        <f t="shared" si="2"/>
        <v>70</v>
      </c>
      <c r="AE20" s="261"/>
      <c r="AF20" s="260">
        <f t="shared" si="3"/>
        <v>130</v>
      </c>
      <c r="AG20" s="264"/>
      <c r="AH20" s="170">
        <f>SUM(Z20:AG20)</f>
        <v>330</v>
      </c>
      <c r="AI20" s="171" t="str">
        <f t="shared" si="4"/>
        <v>KO</v>
      </c>
      <c r="AJ20" s="191" t="str">
        <f>IF(ISNUMBER('Bordereaux Délivrance 1'!B16),'Bordereaux Délivrance 1'!B16,"")</f>
        <v/>
      </c>
      <c r="AK20" s="134"/>
    </row>
    <row r="21" spans="1:37" s="135" customFormat="1" ht="22.5" customHeight="1" x14ac:dyDescent="0.2">
      <c r="A21" s="165" t="str">
        <f>IF('Bordereaux Délivrance 1'!D17&lt;&gt;"",'Bordereaux Délivrance 1'!D17,"")</f>
        <v/>
      </c>
      <c r="B21" s="166">
        <f>'Bordereaux Délivrance 1'!E17</f>
        <v>0</v>
      </c>
      <c r="C21" s="268"/>
      <c r="D21" s="269"/>
      <c r="E21" s="268">
        <f>'Bordereau Notes n°1'!I9</f>
        <v>5</v>
      </c>
      <c r="F21" s="269"/>
      <c r="G21" s="268">
        <f>'Bordereau Notes n°1'!I10</f>
        <v>5</v>
      </c>
      <c r="H21" s="269"/>
      <c r="I21" s="268">
        <f>'Bordereau Notes n°1'!I11</f>
        <v>5</v>
      </c>
      <c r="J21" s="269"/>
      <c r="K21" s="168"/>
      <c r="L21" s="268">
        <f>'Bordereau Notes n°1'!I15</f>
        <v>5</v>
      </c>
      <c r="M21" s="269"/>
      <c r="N21" s="168">
        <f>'Bordereau Notes n°1'!I16</f>
        <v>5</v>
      </c>
      <c r="O21" s="168">
        <f>'Bordereau Notes n°1'!I17</f>
        <v>5</v>
      </c>
      <c r="P21" s="168">
        <f>'Bordereau Notes n°1'!I21</f>
        <v>5</v>
      </c>
      <c r="Q21" s="168">
        <f>'Bordereau Notes n°1'!I22</f>
        <v>5</v>
      </c>
      <c r="R21" s="168">
        <f>'Bordereau Notes n°1'!I23</f>
        <v>5</v>
      </c>
      <c r="S21" s="168">
        <f>'Bordereau Notes n°1'!I24</f>
        <v>5</v>
      </c>
      <c r="T21" s="169" t="str">
        <f>IF('Bordereau Notes n°1'!I25=1,"F",IF('Bordereau Notes n°1'!I25=0,"NF",""))</f>
        <v/>
      </c>
      <c r="U21" s="168">
        <f>'Bordereau Notes n°1'!I29</f>
        <v>5</v>
      </c>
      <c r="V21" s="168">
        <f>'Bordereau Notes n°1'!I30</f>
        <v>5</v>
      </c>
      <c r="W21" s="168">
        <f>'Bordereau Notes n°1'!I31</f>
        <v>5</v>
      </c>
      <c r="X21" s="168">
        <f>'Bordereau Notes n°1'!I32</f>
        <v>5</v>
      </c>
      <c r="Y21" s="168">
        <f>'Bordereau Notes n°1'!I33</f>
        <v>5</v>
      </c>
      <c r="Z21" s="260">
        <f t="shared" si="0"/>
        <v>25</v>
      </c>
      <c r="AA21" s="261"/>
      <c r="AB21" s="260">
        <f t="shared" si="1"/>
        <v>40</v>
      </c>
      <c r="AC21" s="261"/>
      <c r="AD21" s="260">
        <f t="shared" si="2"/>
        <v>30</v>
      </c>
      <c r="AE21" s="261"/>
      <c r="AF21" s="260">
        <f t="shared" si="3"/>
        <v>65</v>
      </c>
      <c r="AG21" s="264"/>
      <c r="AH21" s="170">
        <f t="shared" ref="AH21:AH83" si="5">SUM(Z21:AG21)</f>
        <v>160</v>
      </c>
      <c r="AI21" s="171" t="str">
        <f t="shared" si="4"/>
        <v>KO</v>
      </c>
      <c r="AJ21" s="191" t="str">
        <f>IF(ISNUMBER('Bordereaux Délivrance 1'!B17),'Bordereaux Délivrance 1'!B17,"")</f>
        <v/>
      </c>
      <c r="AK21" s="134"/>
    </row>
    <row r="22" spans="1:37" s="135" customFormat="1" ht="22.5" customHeight="1" x14ac:dyDescent="0.2">
      <c r="A22" s="165" t="str">
        <f>IF('Bordereaux Délivrance 1'!D18&lt;&gt;"",'Bordereaux Délivrance 1'!D18,"")</f>
        <v/>
      </c>
      <c r="B22" s="166">
        <f>'Bordereaux Délivrance 1'!E18</f>
        <v>0</v>
      </c>
      <c r="C22" s="268"/>
      <c r="D22" s="269"/>
      <c r="E22" s="268">
        <f>'Bordereau Notes n°1'!K9</f>
        <v>10</v>
      </c>
      <c r="F22" s="269"/>
      <c r="G22" s="268">
        <f>'Bordereau Notes n°1'!K10</f>
        <v>10</v>
      </c>
      <c r="H22" s="269"/>
      <c r="I22" s="268">
        <f>'Bordereau Notes n°1'!K11</f>
        <v>10</v>
      </c>
      <c r="J22" s="269"/>
      <c r="K22" s="168"/>
      <c r="L22" s="268">
        <f>'Bordereau Notes n°1'!K15</f>
        <v>10</v>
      </c>
      <c r="M22" s="269"/>
      <c r="N22" s="168">
        <f>'Bordereau Notes n°1'!K16</f>
        <v>10</v>
      </c>
      <c r="O22" s="168">
        <f>'Bordereau Notes n°1'!K17</f>
        <v>10</v>
      </c>
      <c r="P22" s="168">
        <f>'Bordereau Notes n°1'!K21</f>
        <v>10</v>
      </c>
      <c r="Q22" s="168">
        <f>'Bordereau Notes n°1'!K22</f>
        <v>10</v>
      </c>
      <c r="R22" s="168">
        <f>'Bordereau Notes n°1'!K23</f>
        <v>10</v>
      </c>
      <c r="S22" s="168">
        <f>'Bordereau Notes n°1'!K24</f>
        <v>10</v>
      </c>
      <c r="T22" s="169" t="str">
        <f>IF('Bordereau Notes n°1'!K25=1,"F",IF('Bordereau Notes n°1'!K25=0,"NF",""))</f>
        <v/>
      </c>
      <c r="U22" s="168">
        <f>'Bordereau Notes n°1'!K29</f>
        <v>10</v>
      </c>
      <c r="V22" s="168">
        <f>'Bordereau Notes n°1'!K30</f>
        <v>10</v>
      </c>
      <c r="W22" s="168">
        <f>'Bordereau Notes n°1'!K31</f>
        <v>10</v>
      </c>
      <c r="X22" s="168">
        <f>'Bordereau Notes n°1'!K32</f>
        <v>10</v>
      </c>
      <c r="Y22" s="168">
        <f>'Bordereau Notes n°1'!K33</f>
        <v>10</v>
      </c>
      <c r="Z22" s="260">
        <f t="shared" si="0"/>
        <v>50</v>
      </c>
      <c r="AA22" s="261"/>
      <c r="AB22" s="260">
        <f t="shared" si="1"/>
        <v>80</v>
      </c>
      <c r="AC22" s="261"/>
      <c r="AD22" s="260">
        <f t="shared" si="2"/>
        <v>60</v>
      </c>
      <c r="AE22" s="261"/>
      <c r="AF22" s="260">
        <f t="shared" si="3"/>
        <v>130</v>
      </c>
      <c r="AG22" s="264"/>
      <c r="AH22" s="170">
        <f t="shared" si="5"/>
        <v>320</v>
      </c>
      <c r="AI22" s="171" t="str">
        <f t="shared" si="4"/>
        <v>KO</v>
      </c>
      <c r="AJ22" s="191" t="str">
        <f>IF(ISNUMBER('Bordereaux Délivrance 1'!B18),'Bordereaux Délivrance 1'!B18,"")</f>
        <v/>
      </c>
      <c r="AK22" s="134"/>
    </row>
    <row r="23" spans="1:37" s="135" customFormat="1" ht="22.5" customHeight="1" x14ac:dyDescent="0.2">
      <c r="A23" s="165" t="str">
        <f>IF('Bordereaux Délivrance 1'!D19&lt;&gt;"",'Bordereaux Délivrance 1'!D19,"")</f>
        <v/>
      </c>
      <c r="B23" s="166">
        <f>'Bordereaux Délivrance 1'!E19</f>
        <v>0</v>
      </c>
      <c r="C23" s="265"/>
      <c r="D23" s="266"/>
      <c r="E23" s="265">
        <f>'Bordereau Notes n°1'!M9</f>
        <v>0</v>
      </c>
      <c r="F23" s="266"/>
      <c r="G23" s="265">
        <f>'Bordereau Notes n°1'!M10</f>
        <v>0</v>
      </c>
      <c r="H23" s="266"/>
      <c r="I23" s="265">
        <f>'Bordereau Notes n°1'!M11</f>
        <v>0</v>
      </c>
      <c r="J23" s="266"/>
      <c r="K23" s="175"/>
      <c r="L23" s="265">
        <f>'Bordereau Notes n°1'!M15</f>
        <v>0</v>
      </c>
      <c r="M23" s="266"/>
      <c r="N23" s="175">
        <f>'Bordereau Notes n°1'!M16</f>
        <v>0</v>
      </c>
      <c r="O23" s="175">
        <f>'Bordereau Notes n°1'!M17</f>
        <v>0</v>
      </c>
      <c r="P23" s="175">
        <f>'Bordereau Notes n°1'!M21</f>
        <v>0</v>
      </c>
      <c r="Q23" s="175">
        <f>'Bordereau Notes n°1'!M22</f>
        <v>0</v>
      </c>
      <c r="R23" s="175">
        <f>'Bordereau Notes n°1'!M23</f>
        <v>0</v>
      </c>
      <c r="S23" s="175">
        <f>'Bordereau Notes n°1'!M24</f>
        <v>0</v>
      </c>
      <c r="T23" s="169" t="str">
        <f>IF('Bordereau Notes n°1'!M25=1,"F",IF('Bordereau Notes n°1'!M25=0,"NF",""))</f>
        <v>NF</v>
      </c>
      <c r="U23" s="175">
        <f>'Bordereau Notes n°1'!M29</f>
        <v>0</v>
      </c>
      <c r="V23" s="175">
        <f>'Bordereau Notes n°1'!M30</f>
        <v>0</v>
      </c>
      <c r="W23" s="175">
        <f>'Bordereau Notes n°1'!M31</f>
        <v>0</v>
      </c>
      <c r="X23" s="175">
        <f>'Bordereau Notes n°1'!M32</f>
        <v>0</v>
      </c>
      <c r="Y23" s="175">
        <f>'Bordereau Notes n°1'!M33</f>
        <v>0</v>
      </c>
      <c r="Z23" s="262">
        <f t="shared" si="0"/>
        <v>0</v>
      </c>
      <c r="AA23" s="267"/>
      <c r="AB23" s="260">
        <f t="shared" si="1"/>
        <v>0</v>
      </c>
      <c r="AC23" s="261"/>
      <c r="AD23" s="260">
        <f t="shared" si="2"/>
        <v>0</v>
      </c>
      <c r="AE23" s="261"/>
      <c r="AF23" s="260">
        <f t="shared" si="3"/>
        <v>0</v>
      </c>
      <c r="AG23" s="264"/>
      <c r="AH23" s="177">
        <f t="shared" si="5"/>
        <v>0</v>
      </c>
      <c r="AI23" s="178" t="str">
        <f t="shared" si="4"/>
        <v/>
      </c>
      <c r="AJ23" s="191" t="str">
        <f>IF(ISNUMBER('Bordereaux Délivrance 1'!B19),'Bordereaux Délivrance 1'!B19,"")</f>
        <v/>
      </c>
      <c r="AK23" s="134"/>
    </row>
    <row r="24" spans="1:37" s="135" customFormat="1" ht="22.5" customHeight="1" x14ac:dyDescent="0.2">
      <c r="A24" s="165" t="str">
        <f>IF('Bordereaux Délivrance 1'!D20&lt;&gt;"",'Bordereaux Délivrance 1'!D20,"")</f>
        <v/>
      </c>
      <c r="B24" s="166">
        <f>'Bordereaux Délivrance 1'!E20</f>
        <v>0</v>
      </c>
      <c r="C24" s="268"/>
      <c r="D24" s="269"/>
      <c r="E24" s="268">
        <f>'Bordereau Notes n°1'!O9</f>
        <v>0</v>
      </c>
      <c r="F24" s="269"/>
      <c r="G24" s="268">
        <f>'Bordereau Notes n°1'!O10</f>
        <v>0</v>
      </c>
      <c r="H24" s="269"/>
      <c r="I24" s="268">
        <f>'Bordereau Notes n°1'!O11</f>
        <v>0</v>
      </c>
      <c r="J24" s="269"/>
      <c r="K24" s="168"/>
      <c r="L24" s="268">
        <f>'Bordereau Notes n°1'!O15</f>
        <v>0</v>
      </c>
      <c r="M24" s="269"/>
      <c r="N24" s="168">
        <f>'Bordereau Notes n°1'!O16</f>
        <v>0</v>
      </c>
      <c r="O24" s="168">
        <f>'Bordereau Notes n°1'!O17</f>
        <v>0</v>
      </c>
      <c r="P24" s="168">
        <f>'Bordereau Notes n°1'!O21</f>
        <v>0</v>
      </c>
      <c r="Q24" s="168">
        <f>'Bordereau Notes n°1'!O22</f>
        <v>0</v>
      </c>
      <c r="R24" s="168">
        <f>'Bordereau Notes n°1'!O23</f>
        <v>0</v>
      </c>
      <c r="S24" s="168">
        <f>'Bordereau Notes n°1'!O24</f>
        <v>0</v>
      </c>
      <c r="T24" s="169" t="str">
        <f>IF('Bordereau Notes n°1'!O25=1,"F",IF('Bordereau Notes n°1'!O25=0,"NF",""))</f>
        <v>NF</v>
      </c>
      <c r="U24" s="168">
        <f>'Bordereau Notes n°1'!O29</f>
        <v>0</v>
      </c>
      <c r="V24" s="168">
        <f>'Bordereau Notes n°1'!O30</f>
        <v>0</v>
      </c>
      <c r="W24" s="168">
        <f>'Bordereau Notes n°1'!O31</f>
        <v>0</v>
      </c>
      <c r="X24" s="168">
        <f>'Bordereau Notes n°1'!O32</f>
        <v>0</v>
      </c>
      <c r="Y24" s="168">
        <f>'Bordereau Notes n°1'!O33</f>
        <v>0</v>
      </c>
      <c r="Z24" s="270">
        <f t="shared" si="0"/>
        <v>0</v>
      </c>
      <c r="AA24" s="271"/>
      <c r="AB24" s="270">
        <f t="shared" si="1"/>
        <v>0</v>
      </c>
      <c r="AC24" s="271"/>
      <c r="AD24" s="270">
        <f t="shared" si="2"/>
        <v>0</v>
      </c>
      <c r="AE24" s="271"/>
      <c r="AF24" s="270">
        <f t="shared" si="3"/>
        <v>0</v>
      </c>
      <c r="AG24" s="272"/>
      <c r="AH24" s="170">
        <f t="shared" si="5"/>
        <v>0</v>
      </c>
      <c r="AI24" s="171" t="str">
        <f t="shared" si="4"/>
        <v/>
      </c>
      <c r="AJ24" s="191" t="str">
        <f>IF(ISNUMBER('Bordereaux Délivrance 1'!B20),'Bordereaux Délivrance 1'!B20,"")</f>
        <v/>
      </c>
      <c r="AK24" s="134"/>
    </row>
    <row r="25" spans="1:37" s="135" customFormat="1" ht="22.5" customHeight="1" x14ac:dyDescent="0.2">
      <c r="A25" s="165" t="str">
        <f>IF('Bordereaux Délivrance 1'!D21&lt;&gt;"",'Bordereaux Délivrance 1'!D21,"")</f>
        <v/>
      </c>
      <c r="B25" s="166">
        <f>'Bordereaux Délivrance 1'!E21</f>
        <v>0</v>
      </c>
      <c r="C25" s="268"/>
      <c r="D25" s="269"/>
      <c r="E25" s="268">
        <f>'Bordereau Notes n°1'!Q9</f>
        <v>0</v>
      </c>
      <c r="F25" s="269"/>
      <c r="G25" s="268">
        <f>'Bordereau Notes n°1'!Q10</f>
        <v>0</v>
      </c>
      <c r="H25" s="269"/>
      <c r="I25" s="268">
        <f>'Bordereau Notes n°1'!Q11</f>
        <v>0</v>
      </c>
      <c r="J25" s="269"/>
      <c r="K25" s="168"/>
      <c r="L25" s="268">
        <f>'Bordereau Notes n°1'!Q15</f>
        <v>0</v>
      </c>
      <c r="M25" s="269"/>
      <c r="N25" s="168">
        <f>'Bordereau Notes n°1'!Q16</f>
        <v>0</v>
      </c>
      <c r="O25" s="168">
        <f>'Bordereau Notes n°1'!Q17</f>
        <v>0</v>
      </c>
      <c r="P25" s="168">
        <f>'Bordereau Notes n°1'!Q21</f>
        <v>0</v>
      </c>
      <c r="Q25" s="168">
        <f>'Bordereau Notes n°1'!Q22</f>
        <v>0</v>
      </c>
      <c r="R25" s="168">
        <f>'Bordereau Notes n°1'!Q23</f>
        <v>0</v>
      </c>
      <c r="S25" s="168">
        <f>'Bordereau Notes n°1'!Q24</f>
        <v>0</v>
      </c>
      <c r="T25" s="169" t="str">
        <f>IF('Bordereau Notes n°1'!Q25=1,"F",IF('Bordereau Notes n°1'!Q25=0,"NF",""))</f>
        <v>NF</v>
      </c>
      <c r="U25" s="168">
        <f>'Bordereau Notes n°1'!Q29</f>
        <v>0</v>
      </c>
      <c r="V25" s="168">
        <f>'Bordereau Notes n°1'!Q30</f>
        <v>0</v>
      </c>
      <c r="W25" s="168">
        <f>'Bordereau Notes n°1'!Q31</f>
        <v>0</v>
      </c>
      <c r="X25" s="168">
        <f>'Bordereau Notes n°1'!Q32</f>
        <v>0</v>
      </c>
      <c r="Y25" s="168">
        <f>'Bordereau Notes n°1'!Q33</f>
        <v>0</v>
      </c>
      <c r="Z25" s="260">
        <f t="shared" si="0"/>
        <v>0</v>
      </c>
      <c r="AA25" s="261"/>
      <c r="AB25" s="260">
        <f t="shared" si="1"/>
        <v>0</v>
      </c>
      <c r="AC25" s="261"/>
      <c r="AD25" s="260">
        <f t="shared" si="2"/>
        <v>0</v>
      </c>
      <c r="AE25" s="261"/>
      <c r="AF25" s="260">
        <f t="shared" si="3"/>
        <v>0</v>
      </c>
      <c r="AG25" s="264"/>
      <c r="AH25" s="170">
        <f t="shared" si="5"/>
        <v>0</v>
      </c>
      <c r="AI25" s="171" t="str">
        <f t="shared" si="4"/>
        <v/>
      </c>
      <c r="AJ25" s="191" t="str">
        <f>IF(ISNUMBER('Bordereaux Délivrance 1'!B21),'Bordereaux Délivrance 1'!B21,"")</f>
        <v/>
      </c>
      <c r="AK25" s="134"/>
    </row>
    <row r="26" spans="1:37" s="135" customFormat="1" ht="22.5" customHeight="1" x14ac:dyDescent="0.2">
      <c r="A26" s="165" t="str">
        <f>IF('Bordereaux Délivrance 1'!D22&lt;&gt;"",'Bordereaux Délivrance 1'!D22,"")</f>
        <v/>
      </c>
      <c r="B26" s="166">
        <f>'Bordereaux Délivrance 1'!E22</f>
        <v>0</v>
      </c>
      <c r="C26" s="268"/>
      <c r="D26" s="269"/>
      <c r="E26" s="268">
        <f>'Bordereau Notes n°2'!C9</f>
        <v>0</v>
      </c>
      <c r="F26" s="269"/>
      <c r="G26" s="268">
        <f>'Bordereau Notes n°2'!C10</f>
        <v>0</v>
      </c>
      <c r="H26" s="269"/>
      <c r="I26" s="268">
        <f>'Bordereau Notes n°2'!C11</f>
        <v>0</v>
      </c>
      <c r="J26" s="269"/>
      <c r="K26" s="168"/>
      <c r="L26" s="268">
        <f>'Bordereau Notes n°2'!C15</f>
        <v>0</v>
      </c>
      <c r="M26" s="269"/>
      <c r="N26" s="168">
        <f>'Bordereau Notes n°2'!C16</f>
        <v>0</v>
      </c>
      <c r="O26" s="168">
        <f>'Bordereau Notes n°2'!C17</f>
        <v>0</v>
      </c>
      <c r="P26" s="168">
        <f>'Bordereau Notes n°2'!C21</f>
        <v>0</v>
      </c>
      <c r="Q26" s="168">
        <f>'Bordereau Notes n°2'!C22</f>
        <v>0</v>
      </c>
      <c r="R26" s="168">
        <f>'Bordereau Notes n°2'!C23</f>
        <v>0</v>
      </c>
      <c r="S26" s="168">
        <f>'Bordereau Notes n°2'!C24</f>
        <v>0</v>
      </c>
      <c r="T26" s="169" t="str">
        <f>IF('Bordereau Notes n°2'!C25=1,"F",IF('Bordereau Notes n°2'!C25=0,"NF",""))</f>
        <v>NF</v>
      </c>
      <c r="U26" s="168">
        <f>'Bordereau Notes n°2'!C29</f>
        <v>0</v>
      </c>
      <c r="V26" s="168">
        <f>'Bordereau Notes n°2'!C30</f>
        <v>0</v>
      </c>
      <c r="W26" s="168">
        <f>'Bordereau Notes n°2'!C31</f>
        <v>0</v>
      </c>
      <c r="X26" s="168">
        <f>'Bordereau Notes n°2'!C32</f>
        <v>0</v>
      </c>
      <c r="Y26" s="168">
        <f>'Bordereau Notes n°2'!C33</f>
        <v>0</v>
      </c>
      <c r="Z26" s="260">
        <f t="shared" si="0"/>
        <v>0</v>
      </c>
      <c r="AA26" s="261"/>
      <c r="AB26" s="260">
        <f t="shared" si="1"/>
        <v>0</v>
      </c>
      <c r="AC26" s="261"/>
      <c r="AD26" s="260">
        <f t="shared" si="2"/>
        <v>0</v>
      </c>
      <c r="AE26" s="261"/>
      <c r="AF26" s="260">
        <f t="shared" si="3"/>
        <v>0</v>
      </c>
      <c r="AG26" s="264"/>
      <c r="AH26" s="170">
        <f t="shared" si="5"/>
        <v>0</v>
      </c>
      <c r="AI26" s="171" t="str">
        <f t="shared" si="4"/>
        <v/>
      </c>
      <c r="AJ26" s="191" t="str">
        <f>IF(ISNUMBER('Bordereaux Délivrance 1'!B22),'Bordereaux Délivrance 1'!B22,"")</f>
        <v/>
      </c>
      <c r="AK26" s="134"/>
    </row>
    <row r="27" spans="1:37" s="135" customFormat="1" ht="22.5" customHeight="1" x14ac:dyDescent="0.2">
      <c r="A27" s="165" t="str">
        <f>IF('Bordereaux Délivrance 1'!D23&lt;&gt;"",'Bordereaux Délivrance 1'!D23,"")</f>
        <v/>
      </c>
      <c r="B27" s="166">
        <f>'Bordereaux Délivrance 1'!E23</f>
        <v>0</v>
      </c>
      <c r="C27" s="268"/>
      <c r="D27" s="269"/>
      <c r="E27" s="268">
        <f>'Bordereau Notes n°2'!E9</f>
        <v>0</v>
      </c>
      <c r="F27" s="269"/>
      <c r="G27" s="268">
        <f>'Bordereau Notes n°2'!E10</f>
        <v>0</v>
      </c>
      <c r="H27" s="269"/>
      <c r="I27" s="268">
        <f>'Bordereau Notes n°2'!E11</f>
        <v>0</v>
      </c>
      <c r="J27" s="269"/>
      <c r="K27" s="168"/>
      <c r="L27" s="268">
        <f>'Bordereau Notes n°2'!E15</f>
        <v>0</v>
      </c>
      <c r="M27" s="269"/>
      <c r="N27" s="168">
        <f>'Bordereau Notes n°2'!E16</f>
        <v>0</v>
      </c>
      <c r="O27" s="168">
        <f>'Bordereau Notes n°2'!E17</f>
        <v>0</v>
      </c>
      <c r="P27" s="168">
        <f>'Bordereau Notes n°2'!E21</f>
        <v>0</v>
      </c>
      <c r="Q27" s="168">
        <f>'Bordereau Notes n°2'!E22</f>
        <v>0</v>
      </c>
      <c r="R27" s="168">
        <f>'Bordereau Notes n°2'!E23</f>
        <v>0</v>
      </c>
      <c r="S27" s="168">
        <f>'Bordereau Notes n°2'!E24</f>
        <v>0</v>
      </c>
      <c r="T27" s="169" t="str">
        <f>IF('Bordereau Notes n°2'!E25=1,"F",IF('Bordereau Notes n°2'!E25=0,"NF",""))</f>
        <v>NF</v>
      </c>
      <c r="U27" s="168">
        <f>'Bordereau Notes n°2'!E29</f>
        <v>0</v>
      </c>
      <c r="V27" s="168">
        <f>'Bordereau Notes n°2'!E30</f>
        <v>0</v>
      </c>
      <c r="W27" s="168">
        <f>'Bordereau Notes n°2'!E31</f>
        <v>0</v>
      </c>
      <c r="X27" s="168">
        <f>'Bordereau Notes n°2'!E32</f>
        <v>0</v>
      </c>
      <c r="Y27" s="168">
        <f>'Bordereau Notes n°2'!E33</f>
        <v>0</v>
      </c>
      <c r="Z27" s="260">
        <f t="shared" si="0"/>
        <v>0</v>
      </c>
      <c r="AA27" s="261"/>
      <c r="AB27" s="260">
        <f t="shared" si="1"/>
        <v>0</v>
      </c>
      <c r="AC27" s="261"/>
      <c r="AD27" s="260">
        <f t="shared" si="2"/>
        <v>0</v>
      </c>
      <c r="AE27" s="261"/>
      <c r="AF27" s="260">
        <f t="shared" si="3"/>
        <v>0</v>
      </c>
      <c r="AG27" s="264"/>
      <c r="AH27" s="170">
        <f t="shared" si="5"/>
        <v>0</v>
      </c>
      <c r="AI27" s="171" t="str">
        <f t="shared" si="4"/>
        <v/>
      </c>
      <c r="AJ27" s="191" t="str">
        <f>IF(ISNUMBER('Bordereaux Délivrance 1'!B23),'Bordereaux Délivrance 1'!B23,"")</f>
        <v/>
      </c>
      <c r="AK27" s="134"/>
    </row>
    <row r="28" spans="1:37" s="135" customFormat="1" ht="22.5" customHeight="1" x14ac:dyDescent="0.2">
      <c r="A28" s="165" t="str">
        <f>IF('Bordereaux Délivrance 1'!D24&lt;&gt;"",'Bordereaux Délivrance 1'!D24,"")</f>
        <v/>
      </c>
      <c r="B28" s="166">
        <f>'Bordereaux Délivrance 1'!E24</f>
        <v>0</v>
      </c>
      <c r="C28" s="268"/>
      <c r="D28" s="269"/>
      <c r="E28" s="268">
        <f>'Bordereau Notes n°2'!G9</f>
        <v>0</v>
      </c>
      <c r="F28" s="269"/>
      <c r="G28" s="268">
        <f>'Bordereau Notes n°2'!G10</f>
        <v>0</v>
      </c>
      <c r="H28" s="269"/>
      <c r="I28" s="268">
        <f>'Bordereau Notes n°2'!G11</f>
        <v>0</v>
      </c>
      <c r="J28" s="269"/>
      <c r="K28" s="168"/>
      <c r="L28" s="268">
        <f>'Bordereau Notes n°2'!G15</f>
        <v>0</v>
      </c>
      <c r="M28" s="269"/>
      <c r="N28" s="168">
        <f>'Bordereau Notes n°2'!G16</f>
        <v>0</v>
      </c>
      <c r="O28" s="168">
        <f>'Bordereau Notes n°2'!G17</f>
        <v>0</v>
      </c>
      <c r="P28" s="168">
        <f>'Bordereau Notes n°2'!G21</f>
        <v>0</v>
      </c>
      <c r="Q28" s="168">
        <f>'Bordereau Notes n°2'!G22</f>
        <v>0</v>
      </c>
      <c r="R28" s="168">
        <f>'Bordereau Notes n°2'!G23</f>
        <v>0</v>
      </c>
      <c r="S28" s="168">
        <f>'Bordereau Notes n°2'!G24</f>
        <v>0</v>
      </c>
      <c r="T28" s="169" t="str">
        <f>IF('Bordereau Notes n°2'!G25=1,"F",IF('Bordereau Notes n°2'!G25=0,"NF",""))</f>
        <v>NF</v>
      </c>
      <c r="U28" s="168">
        <f>'Bordereau Notes n°2'!G29</f>
        <v>0</v>
      </c>
      <c r="V28" s="168">
        <f>'Bordereau Notes n°2'!G30</f>
        <v>0</v>
      </c>
      <c r="W28" s="168">
        <f>'Bordereau Notes n°2'!G31</f>
        <v>0</v>
      </c>
      <c r="X28" s="168">
        <f>'Bordereau Notes n°2'!G32</f>
        <v>0</v>
      </c>
      <c r="Y28" s="168">
        <f>'Bordereau Notes n°2'!G33</f>
        <v>0</v>
      </c>
      <c r="Z28" s="260">
        <f t="shared" si="0"/>
        <v>0</v>
      </c>
      <c r="AA28" s="261"/>
      <c r="AB28" s="260">
        <f t="shared" si="1"/>
        <v>0</v>
      </c>
      <c r="AC28" s="261"/>
      <c r="AD28" s="260">
        <f t="shared" si="2"/>
        <v>0</v>
      </c>
      <c r="AE28" s="261"/>
      <c r="AF28" s="260">
        <f t="shared" si="3"/>
        <v>0</v>
      </c>
      <c r="AG28" s="264"/>
      <c r="AH28" s="170">
        <f t="shared" si="5"/>
        <v>0</v>
      </c>
      <c r="AI28" s="171" t="str">
        <f t="shared" si="4"/>
        <v/>
      </c>
      <c r="AJ28" s="191" t="str">
        <f>IF(ISNUMBER('Bordereaux Délivrance 1'!B24),'Bordereaux Délivrance 1'!B24,"")</f>
        <v/>
      </c>
      <c r="AK28" s="134"/>
    </row>
    <row r="29" spans="1:37" s="135" customFormat="1" ht="22.5" customHeight="1" x14ac:dyDescent="0.2">
      <c r="A29" s="165" t="str">
        <f>IF('Bordereaux Délivrance 1'!D25&lt;&gt;"",'Bordereaux Délivrance 1'!D25,"")</f>
        <v/>
      </c>
      <c r="B29" s="166">
        <f>'Bordereaux Délivrance 1'!E25</f>
        <v>0</v>
      </c>
      <c r="C29" s="265"/>
      <c r="D29" s="266"/>
      <c r="E29" s="265">
        <f>'Bordereau Notes n°2'!I9</f>
        <v>0</v>
      </c>
      <c r="F29" s="266"/>
      <c r="G29" s="265">
        <f>'Bordereau Notes n°2'!I10</f>
        <v>0</v>
      </c>
      <c r="H29" s="266"/>
      <c r="I29" s="265">
        <f>'Bordereau Notes n°2'!I11</f>
        <v>0</v>
      </c>
      <c r="J29" s="266"/>
      <c r="K29" s="175"/>
      <c r="L29" s="265">
        <f>'Bordereau Notes n°2'!I15</f>
        <v>0</v>
      </c>
      <c r="M29" s="266"/>
      <c r="N29" s="175">
        <f>'Bordereau Notes n°2'!I16</f>
        <v>0</v>
      </c>
      <c r="O29" s="175">
        <f>'Bordereau Notes n°2'!I17</f>
        <v>0</v>
      </c>
      <c r="P29" s="175">
        <f>'Bordereau Notes n°2'!I21</f>
        <v>0</v>
      </c>
      <c r="Q29" s="175">
        <f>'Bordereau Notes n°2'!I22</f>
        <v>0</v>
      </c>
      <c r="R29" s="175">
        <f>'Bordereau Notes n°2'!I23</f>
        <v>0</v>
      </c>
      <c r="S29" s="175">
        <f>'Bordereau Notes n°2'!I24</f>
        <v>0</v>
      </c>
      <c r="T29" s="169" t="str">
        <f>IF('Bordereau Notes n°2'!I25=1,"F",IF('Bordereau Notes n°2'!I25=0,"NF",""))</f>
        <v>NF</v>
      </c>
      <c r="U29" s="175">
        <f>'Bordereau Notes n°2'!I29</f>
        <v>0</v>
      </c>
      <c r="V29" s="175">
        <f>'Bordereau Notes n°2'!I30</f>
        <v>0</v>
      </c>
      <c r="W29" s="175">
        <f>'Bordereau Notes n°2'!I31</f>
        <v>0</v>
      </c>
      <c r="X29" s="175">
        <f>'Bordereau Notes n°2'!I32</f>
        <v>0</v>
      </c>
      <c r="Y29" s="175">
        <f>'Bordereau Notes n°2'!I33</f>
        <v>0</v>
      </c>
      <c r="Z29" s="262">
        <f t="shared" si="0"/>
        <v>0</v>
      </c>
      <c r="AA29" s="267"/>
      <c r="AB29" s="260">
        <f t="shared" si="1"/>
        <v>0</v>
      </c>
      <c r="AC29" s="261"/>
      <c r="AD29" s="260">
        <f t="shared" si="2"/>
        <v>0</v>
      </c>
      <c r="AE29" s="261"/>
      <c r="AF29" s="260">
        <f t="shared" si="3"/>
        <v>0</v>
      </c>
      <c r="AG29" s="264"/>
      <c r="AH29" s="177">
        <f t="shared" si="5"/>
        <v>0</v>
      </c>
      <c r="AI29" s="178" t="str">
        <f t="shared" si="4"/>
        <v/>
      </c>
      <c r="AJ29" s="191" t="str">
        <f>IF(ISNUMBER('Bordereaux Délivrance 1'!B25),'Bordereaux Délivrance 1'!B25,"")</f>
        <v/>
      </c>
      <c r="AK29" s="134"/>
    </row>
    <row r="30" spans="1:37" s="135" customFormat="1" ht="22.5" customHeight="1" x14ac:dyDescent="0.2">
      <c r="A30" s="165" t="str">
        <f>IF('Bordereaux Délivrance 1'!D26&lt;&gt;"",'Bordereaux Délivrance 1'!D26,"")</f>
        <v/>
      </c>
      <c r="B30" s="166">
        <f>'Bordereaux Délivrance 1'!E26</f>
        <v>0</v>
      </c>
      <c r="C30" s="268"/>
      <c r="D30" s="269"/>
      <c r="E30" s="268">
        <f>'Bordereau Notes n°2'!K9</f>
        <v>0</v>
      </c>
      <c r="F30" s="269"/>
      <c r="G30" s="268">
        <f>'Bordereau Notes n°2'!K10</f>
        <v>0</v>
      </c>
      <c r="H30" s="269"/>
      <c r="I30" s="268">
        <f>'Bordereau Notes n°2'!K11</f>
        <v>0</v>
      </c>
      <c r="J30" s="269"/>
      <c r="K30" s="168"/>
      <c r="L30" s="268">
        <f>'Bordereau Notes n°2'!K15</f>
        <v>0</v>
      </c>
      <c r="M30" s="269"/>
      <c r="N30" s="168">
        <f>'Bordereau Notes n°2'!K16</f>
        <v>0</v>
      </c>
      <c r="O30" s="168">
        <f>'Bordereau Notes n°2'!K17</f>
        <v>0</v>
      </c>
      <c r="P30" s="168">
        <f>'Bordereau Notes n°2'!K21</f>
        <v>0</v>
      </c>
      <c r="Q30" s="168">
        <f>'Bordereau Notes n°2'!K22</f>
        <v>0</v>
      </c>
      <c r="R30" s="168">
        <f>'Bordereau Notes n°2'!K23</f>
        <v>0</v>
      </c>
      <c r="S30" s="168">
        <f>'Bordereau Notes n°2'!K24</f>
        <v>0</v>
      </c>
      <c r="T30" s="169" t="str">
        <f>IF('Bordereau Notes n°2'!K25=1,"F",IF('Bordereau Notes n°2'!K25=0,"NF",""))</f>
        <v>NF</v>
      </c>
      <c r="U30" s="168">
        <f>'Bordereau Notes n°2'!K29</f>
        <v>0</v>
      </c>
      <c r="V30" s="168">
        <f>'Bordereau Notes n°2'!K30</f>
        <v>0</v>
      </c>
      <c r="W30" s="168">
        <f>'Bordereau Notes n°2'!K31</f>
        <v>0</v>
      </c>
      <c r="X30" s="168">
        <f>'Bordereau Notes n°2'!K32</f>
        <v>0</v>
      </c>
      <c r="Y30" s="168">
        <f>'Bordereau Notes n°2'!K33</f>
        <v>0</v>
      </c>
      <c r="Z30" s="270">
        <f t="shared" si="0"/>
        <v>0</v>
      </c>
      <c r="AA30" s="271"/>
      <c r="AB30" s="270">
        <f t="shared" si="1"/>
        <v>0</v>
      </c>
      <c r="AC30" s="271"/>
      <c r="AD30" s="270">
        <f t="shared" si="2"/>
        <v>0</v>
      </c>
      <c r="AE30" s="271"/>
      <c r="AF30" s="270">
        <f t="shared" si="3"/>
        <v>0</v>
      </c>
      <c r="AG30" s="272"/>
      <c r="AH30" s="170">
        <f t="shared" si="5"/>
        <v>0</v>
      </c>
      <c r="AI30" s="171" t="str">
        <f t="shared" si="4"/>
        <v/>
      </c>
      <c r="AJ30" s="191" t="str">
        <f>IF(ISNUMBER('Bordereaux Délivrance 1'!B26),'Bordereaux Délivrance 1'!B26,"")</f>
        <v/>
      </c>
      <c r="AK30" s="134"/>
    </row>
    <row r="31" spans="1:37" s="135" customFormat="1" ht="22.5" customHeight="1" x14ac:dyDescent="0.2">
      <c r="A31" s="165" t="str">
        <f>IF('Bordereaux Délivrance 1'!D27&lt;&gt;"",'Bordereaux Délivrance 1'!D27,"")</f>
        <v/>
      </c>
      <c r="B31" s="166">
        <f>'Bordereaux Délivrance 1'!E27</f>
        <v>0</v>
      </c>
      <c r="C31" s="268"/>
      <c r="D31" s="269"/>
      <c r="E31" s="268">
        <f>'Bordereau Notes n°2'!M9</f>
        <v>0</v>
      </c>
      <c r="F31" s="269"/>
      <c r="G31" s="268">
        <f>'Bordereau Notes n°2'!M10</f>
        <v>0</v>
      </c>
      <c r="H31" s="269"/>
      <c r="I31" s="268">
        <f>'Bordereau Notes n°2'!M11</f>
        <v>0</v>
      </c>
      <c r="J31" s="269"/>
      <c r="K31" s="168"/>
      <c r="L31" s="268">
        <f>'Bordereau Notes n°2'!M15</f>
        <v>0</v>
      </c>
      <c r="M31" s="269"/>
      <c r="N31" s="168">
        <f>'Bordereau Notes n°2'!M16</f>
        <v>0</v>
      </c>
      <c r="O31" s="168">
        <f>'Bordereau Notes n°2'!M17</f>
        <v>0</v>
      </c>
      <c r="P31" s="168">
        <f>'Bordereau Notes n°2'!M21</f>
        <v>0</v>
      </c>
      <c r="Q31" s="168">
        <f>'Bordereau Notes n°2'!M22</f>
        <v>0</v>
      </c>
      <c r="R31" s="168">
        <f>'Bordereau Notes n°2'!M23</f>
        <v>0</v>
      </c>
      <c r="S31" s="168">
        <f>'Bordereau Notes n°2'!M24</f>
        <v>0</v>
      </c>
      <c r="T31" s="169" t="str">
        <f>IF('Bordereau Notes n°2'!M25=1,"F",IF('Bordereau Notes n°2'!M25=0,"NF",""))</f>
        <v>NF</v>
      </c>
      <c r="U31" s="168">
        <f>'Bordereau Notes n°2'!M29</f>
        <v>0</v>
      </c>
      <c r="V31" s="168">
        <f>'Bordereau Notes n°2'!M30</f>
        <v>0</v>
      </c>
      <c r="W31" s="168">
        <f>'Bordereau Notes n°2'!M31</f>
        <v>0</v>
      </c>
      <c r="X31" s="168">
        <f>'Bordereau Notes n°2'!M32</f>
        <v>0</v>
      </c>
      <c r="Y31" s="168">
        <f>'Bordereau Notes n°2'!M33</f>
        <v>0</v>
      </c>
      <c r="Z31" s="260">
        <f t="shared" si="0"/>
        <v>0</v>
      </c>
      <c r="AA31" s="261"/>
      <c r="AB31" s="260">
        <f t="shared" si="1"/>
        <v>0</v>
      </c>
      <c r="AC31" s="261"/>
      <c r="AD31" s="260">
        <f t="shared" si="2"/>
        <v>0</v>
      </c>
      <c r="AE31" s="261"/>
      <c r="AF31" s="260">
        <f t="shared" si="3"/>
        <v>0</v>
      </c>
      <c r="AG31" s="264"/>
      <c r="AH31" s="170">
        <f t="shared" si="5"/>
        <v>0</v>
      </c>
      <c r="AI31" s="171" t="str">
        <f t="shared" si="4"/>
        <v/>
      </c>
      <c r="AJ31" s="191" t="str">
        <f>IF(ISNUMBER('Bordereaux Délivrance 1'!B27),'Bordereaux Délivrance 1'!B27,"")</f>
        <v/>
      </c>
      <c r="AK31" s="134"/>
    </row>
    <row r="32" spans="1:37" s="135" customFormat="1" ht="22.5" customHeight="1" x14ac:dyDescent="0.2">
      <c r="A32" s="165" t="str">
        <f>IF('Bordereaux Délivrance 1'!D28&lt;&gt;"",'Bordereaux Délivrance 1'!D28,"")</f>
        <v/>
      </c>
      <c r="B32" s="166">
        <f>'Bordereaux Délivrance 1'!E28</f>
        <v>0</v>
      </c>
      <c r="C32" s="268"/>
      <c r="D32" s="269"/>
      <c r="E32" s="268">
        <f>'Bordereau Notes n°2'!O9</f>
        <v>0</v>
      </c>
      <c r="F32" s="269"/>
      <c r="G32" s="268">
        <f>'Bordereau Notes n°2'!O10</f>
        <v>0</v>
      </c>
      <c r="H32" s="269"/>
      <c r="I32" s="268">
        <f>'Bordereau Notes n°2'!O11</f>
        <v>0</v>
      </c>
      <c r="J32" s="269"/>
      <c r="K32" s="168"/>
      <c r="L32" s="268">
        <f>'Bordereau Notes n°2'!O15</f>
        <v>0</v>
      </c>
      <c r="M32" s="269"/>
      <c r="N32" s="168">
        <f>'Bordereau Notes n°2'!O16</f>
        <v>0</v>
      </c>
      <c r="O32" s="168">
        <f>'Bordereau Notes n°2'!O17</f>
        <v>0</v>
      </c>
      <c r="P32" s="168">
        <f>'Bordereau Notes n°2'!O21</f>
        <v>0</v>
      </c>
      <c r="Q32" s="168">
        <f>'Bordereau Notes n°2'!O22</f>
        <v>0</v>
      </c>
      <c r="R32" s="168">
        <f>'Bordereau Notes n°2'!O23</f>
        <v>0</v>
      </c>
      <c r="S32" s="168">
        <f>'Bordereau Notes n°2'!O24</f>
        <v>0</v>
      </c>
      <c r="T32" s="169" t="str">
        <f>IF('Bordereau Notes n°2'!O25=1,"F",IF('Bordereau Notes n°2'!O25=0,"NF",""))</f>
        <v>NF</v>
      </c>
      <c r="U32" s="168">
        <f>'Bordereau Notes n°2'!O29</f>
        <v>0</v>
      </c>
      <c r="V32" s="168">
        <f>'Bordereau Notes n°2'!O30</f>
        <v>0</v>
      </c>
      <c r="W32" s="168">
        <f>'Bordereau Notes n°2'!O31</f>
        <v>0</v>
      </c>
      <c r="X32" s="168">
        <f>'Bordereau Notes n°2'!O32</f>
        <v>0</v>
      </c>
      <c r="Y32" s="168">
        <f>'Bordereau Notes n°2'!O33</f>
        <v>0</v>
      </c>
      <c r="Z32" s="260">
        <f t="shared" si="0"/>
        <v>0</v>
      </c>
      <c r="AA32" s="261"/>
      <c r="AB32" s="260">
        <f t="shared" si="1"/>
        <v>0</v>
      </c>
      <c r="AC32" s="261"/>
      <c r="AD32" s="260">
        <f t="shared" si="2"/>
        <v>0</v>
      </c>
      <c r="AE32" s="261"/>
      <c r="AF32" s="260">
        <f t="shared" si="3"/>
        <v>0</v>
      </c>
      <c r="AG32" s="264"/>
      <c r="AH32" s="170">
        <f t="shared" si="5"/>
        <v>0</v>
      </c>
      <c r="AI32" s="171" t="str">
        <f t="shared" si="4"/>
        <v/>
      </c>
      <c r="AJ32" s="191" t="str">
        <f>IF(ISNUMBER('Bordereaux Délivrance 1'!B28),'Bordereaux Délivrance 1'!B28,"")</f>
        <v/>
      </c>
      <c r="AK32" s="134"/>
    </row>
    <row r="33" spans="1:37" s="135" customFormat="1" ht="22.5" customHeight="1" x14ac:dyDescent="0.2">
      <c r="A33" s="165" t="str">
        <f>IF('Bordereaux Délivrance 1'!D29&lt;&gt;"",'Bordereaux Délivrance 1'!D29,"")</f>
        <v/>
      </c>
      <c r="B33" s="166">
        <f>'Bordereaux Délivrance 1'!E29</f>
        <v>0</v>
      </c>
      <c r="C33" s="268"/>
      <c r="D33" s="269"/>
      <c r="E33" s="268">
        <f>'Bordereau Notes n°2'!Q9</f>
        <v>0</v>
      </c>
      <c r="F33" s="269"/>
      <c r="G33" s="268">
        <f>'Bordereau Notes n°2'!Q10</f>
        <v>0</v>
      </c>
      <c r="H33" s="269"/>
      <c r="I33" s="268">
        <f>'Bordereau Notes n°2'!Q11</f>
        <v>0</v>
      </c>
      <c r="J33" s="269"/>
      <c r="K33" s="168"/>
      <c r="L33" s="268">
        <f>'Bordereau Notes n°2'!Q15</f>
        <v>0</v>
      </c>
      <c r="M33" s="269"/>
      <c r="N33" s="168">
        <f>'Bordereau Notes n°2'!Q16</f>
        <v>0</v>
      </c>
      <c r="O33" s="168">
        <f>'Bordereau Notes n°2'!Q17</f>
        <v>0</v>
      </c>
      <c r="P33" s="168">
        <f>'Bordereau Notes n°2'!Q21</f>
        <v>0</v>
      </c>
      <c r="Q33" s="168">
        <f>'Bordereau Notes n°2'!Q22</f>
        <v>0</v>
      </c>
      <c r="R33" s="168">
        <f>'Bordereau Notes n°2'!Q23</f>
        <v>0</v>
      </c>
      <c r="S33" s="168">
        <f>'Bordereau Notes n°2'!Q24</f>
        <v>0</v>
      </c>
      <c r="T33" s="169" t="str">
        <f>IF('Bordereau Notes n°2'!Q25=1,"F",IF('Bordereau Notes n°2'!Q25=0,"NF",""))</f>
        <v>NF</v>
      </c>
      <c r="U33" s="168">
        <f>'Bordereau Notes n°2'!Q29</f>
        <v>0</v>
      </c>
      <c r="V33" s="168">
        <f>'Bordereau Notes n°2'!Q30</f>
        <v>0</v>
      </c>
      <c r="W33" s="168">
        <f>'Bordereau Notes n°2'!Q31</f>
        <v>0</v>
      </c>
      <c r="X33" s="168">
        <f>'Bordereau Notes n°2'!Q32</f>
        <v>0</v>
      </c>
      <c r="Y33" s="168">
        <f>'Bordereau Notes n°2'!Q33</f>
        <v>0</v>
      </c>
      <c r="Z33" s="260">
        <f t="shared" si="0"/>
        <v>0</v>
      </c>
      <c r="AA33" s="261"/>
      <c r="AB33" s="260">
        <f t="shared" si="1"/>
        <v>0</v>
      </c>
      <c r="AC33" s="261"/>
      <c r="AD33" s="260">
        <f t="shared" si="2"/>
        <v>0</v>
      </c>
      <c r="AE33" s="261"/>
      <c r="AF33" s="260">
        <f t="shared" si="3"/>
        <v>0</v>
      </c>
      <c r="AG33" s="264"/>
      <c r="AH33" s="170">
        <f t="shared" si="5"/>
        <v>0</v>
      </c>
      <c r="AI33" s="171" t="str">
        <f t="shared" si="4"/>
        <v/>
      </c>
      <c r="AJ33" s="191" t="str">
        <f>IF(ISNUMBER('Bordereaux Délivrance 1'!B29),'Bordereaux Délivrance 1'!B29,"")</f>
        <v/>
      </c>
      <c r="AK33" s="134"/>
    </row>
    <row r="34" spans="1:37" s="135" customFormat="1" ht="22.5" customHeight="1" x14ac:dyDescent="0.2">
      <c r="A34" s="165"/>
      <c r="B34" s="166"/>
      <c r="C34" s="268"/>
      <c r="D34" s="269"/>
      <c r="E34" s="268"/>
      <c r="F34" s="269"/>
      <c r="G34" s="268"/>
      <c r="H34" s="269"/>
      <c r="I34" s="268"/>
      <c r="J34" s="269"/>
      <c r="K34" s="168"/>
      <c r="L34" s="268"/>
      <c r="M34" s="269"/>
      <c r="N34" s="168"/>
      <c r="O34" s="168"/>
      <c r="P34" s="168"/>
      <c r="Q34" s="168"/>
      <c r="R34" s="168"/>
      <c r="S34" s="168"/>
      <c r="T34" s="169"/>
      <c r="U34" s="168"/>
      <c r="V34" s="168"/>
      <c r="W34" s="168"/>
      <c r="X34" s="168"/>
      <c r="Y34" s="168"/>
      <c r="Z34" s="260">
        <f t="shared" si="0"/>
        <v>0</v>
      </c>
      <c r="AA34" s="261"/>
      <c r="AB34" s="260">
        <f t="shared" si="1"/>
        <v>0</v>
      </c>
      <c r="AC34" s="261"/>
      <c r="AD34" s="260">
        <f t="shared" si="2"/>
        <v>0</v>
      </c>
      <c r="AE34" s="261"/>
      <c r="AF34" s="260">
        <f t="shared" si="3"/>
        <v>0</v>
      </c>
      <c r="AG34" s="264"/>
      <c r="AH34" s="170">
        <f t="shared" si="5"/>
        <v>0</v>
      </c>
      <c r="AI34" s="171" t="str">
        <f t="shared" si="4"/>
        <v/>
      </c>
      <c r="AJ34" s="172"/>
      <c r="AK34" s="134"/>
    </row>
    <row r="35" spans="1:37" s="135" customFormat="1" ht="22.5" customHeight="1" x14ac:dyDescent="0.2">
      <c r="A35" s="173"/>
      <c r="B35" s="174"/>
      <c r="C35" s="265"/>
      <c r="D35" s="266"/>
      <c r="E35" s="265"/>
      <c r="F35" s="266"/>
      <c r="G35" s="265"/>
      <c r="H35" s="266"/>
      <c r="I35" s="265"/>
      <c r="J35" s="266"/>
      <c r="K35" s="175"/>
      <c r="L35" s="265"/>
      <c r="M35" s="266"/>
      <c r="N35" s="175"/>
      <c r="O35" s="175"/>
      <c r="P35" s="175"/>
      <c r="Q35" s="175"/>
      <c r="R35" s="175"/>
      <c r="S35" s="175"/>
      <c r="T35" s="176"/>
      <c r="U35" s="175"/>
      <c r="V35" s="175"/>
      <c r="W35" s="175"/>
      <c r="X35" s="175"/>
      <c r="Y35" s="175"/>
      <c r="Z35" s="262">
        <f t="shared" si="0"/>
        <v>0</v>
      </c>
      <c r="AA35" s="267"/>
      <c r="AB35" s="260">
        <f t="shared" si="1"/>
        <v>0</v>
      </c>
      <c r="AC35" s="261"/>
      <c r="AD35" s="260">
        <f t="shared" si="2"/>
        <v>0</v>
      </c>
      <c r="AE35" s="261"/>
      <c r="AF35" s="260">
        <f t="shared" si="3"/>
        <v>0</v>
      </c>
      <c r="AG35" s="264"/>
      <c r="AH35" s="177">
        <f t="shared" si="5"/>
        <v>0</v>
      </c>
      <c r="AI35" s="178" t="str">
        <f t="shared" si="4"/>
        <v/>
      </c>
      <c r="AJ35" s="179"/>
      <c r="AK35" s="134"/>
    </row>
    <row r="36" spans="1:37" s="135" customFormat="1" ht="22.5" customHeight="1" x14ac:dyDescent="0.2">
      <c r="A36" s="165"/>
      <c r="B36" s="166"/>
      <c r="C36" s="268"/>
      <c r="D36" s="269"/>
      <c r="E36" s="268"/>
      <c r="F36" s="269"/>
      <c r="G36" s="268"/>
      <c r="H36" s="269"/>
      <c r="I36" s="268"/>
      <c r="J36" s="269"/>
      <c r="K36" s="168"/>
      <c r="L36" s="268"/>
      <c r="M36" s="269"/>
      <c r="N36" s="168"/>
      <c r="O36" s="168"/>
      <c r="P36" s="168"/>
      <c r="Q36" s="168"/>
      <c r="R36" s="168"/>
      <c r="S36" s="168"/>
      <c r="T36" s="169"/>
      <c r="U36" s="168"/>
      <c r="V36" s="168"/>
      <c r="W36" s="168"/>
      <c r="X36" s="168"/>
      <c r="Y36" s="168"/>
      <c r="Z36" s="270">
        <f t="shared" si="0"/>
        <v>0</v>
      </c>
      <c r="AA36" s="271"/>
      <c r="AB36" s="270">
        <f t="shared" si="1"/>
        <v>0</v>
      </c>
      <c r="AC36" s="271"/>
      <c r="AD36" s="270">
        <f t="shared" si="2"/>
        <v>0</v>
      </c>
      <c r="AE36" s="271"/>
      <c r="AF36" s="270">
        <f t="shared" si="3"/>
        <v>0</v>
      </c>
      <c r="AG36" s="272"/>
      <c r="AH36" s="170">
        <f t="shared" si="5"/>
        <v>0</v>
      </c>
      <c r="AI36" s="171" t="str">
        <f t="shared" si="4"/>
        <v/>
      </c>
      <c r="AJ36" s="172"/>
      <c r="AK36" s="134"/>
    </row>
    <row r="37" spans="1:37" s="135" customFormat="1" ht="22.5" customHeight="1" x14ac:dyDescent="0.2">
      <c r="A37" s="165"/>
      <c r="B37" s="166"/>
      <c r="C37" s="268"/>
      <c r="D37" s="269"/>
      <c r="E37" s="268"/>
      <c r="F37" s="269"/>
      <c r="G37" s="268"/>
      <c r="H37" s="269"/>
      <c r="I37" s="268"/>
      <c r="J37" s="269"/>
      <c r="K37" s="168"/>
      <c r="L37" s="268"/>
      <c r="M37" s="269"/>
      <c r="N37" s="168"/>
      <c r="O37" s="168"/>
      <c r="P37" s="168"/>
      <c r="Q37" s="168"/>
      <c r="R37" s="168"/>
      <c r="S37" s="168"/>
      <c r="T37" s="169"/>
      <c r="U37" s="168"/>
      <c r="V37" s="168"/>
      <c r="W37" s="168"/>
      <c r="X37" s="168"/>
      <c r="Y37" s="168"/>
      <c r="Z37" s="260">
        <f t="shared" si="0"/>
        <v>0</v>
      </c>
      <c r="AA37" s="261"/>
      <c r="AB37" s="260">
        <f t="shared" si="1"/>
        <v>0</v>
      </c>
      <c r="AC37" s="261"/>
      <c r="AD37" s="260">
        <f t="shared" si="2"/>
        <v>0</v>
      </c>
      <c r="AE37" s="261"/>
      <c r="AF37" s="260">
        <f t="shared" si="3"/>
        <v>0</v>
      </c>
      <c r="AG37" s="264"/>
      <c r="AH37" s="170">
        <f t="shared" si="5"/>
        <v>0</v>
      </c>
      <c r="AI37" s="171" t="str">
        <f t="shared" si="4"/>
        <v/>
      </c>
      <c r="AJ37" s="172"/>
      <c r="AK37" s="134"/>
    </row>
    <row r="38" spans="1:37" s="135" customFormat="1" ht="22.5" customHeight="1" x14ac:dyDescent="0.2">
      <c r="A38" s="165"/>
      <c r="B38" s="166"/>
      <c r="C38" s="268"/>
      <c r="D38" s="269"/>
      <c r="E38" s="268"/>
      <c r="F38" s="269"/>
      <c r="G38" s="268"/>
      <c r="H38" s="269"/>
      <c r="I38" s="268"/>
      <c r="J38" s="269"/>
      <c r="K38" s="168"/>
      <c r="L38" s="268"/>
      <c r="M38" s="269"/>
      <c r="N38" s="168"/>
      <c r="O38" s="168"/>
      <c r="P38" s="168"/>
      <c r="Q38" s="168"/>
      <c r="R38" s="168"/>
      <c r="S38" s="168"/>
      <c r="T38" s="169"/>
      <c r="U38" s="168"/>
      <c r="V38" s="168"/>
      <c r="W38" s="168"/>
      <c r="X38" s="168"/>
      <c r="Y38" s="168"/>
      <c r="Z38" s="260">
        <f t="shared" si="0"/>
        <v>0</v>
      </c>
      <c r="AA38" s="261"/>
      <c r="AB38" s="260">
        <f t="shared" si="1"/>
        <v>0</v>
      </c>
      <c r="AC38" s="261"/>
      <c r="AD38" s="260">
        <f t="shared" si="2"/>
        <v>0</v>
      </c>
      <c r="AE38" s="261"/>
      <c r="AF38" s="260">
        <f t="shared" si="3"/>
        <v>0</v>
      </c>
      <c r="AG38" s="264"/>
      <c r="AH38" s="170">
        <f t="shared" si="5"/>
        <v>0</v>
      </c>
      <c r="AI38" s="171" t="str">
        <f t="shared" si="4"/>
        <v/>
      </c>
      <c r="AJ38" s="172"/>
      <c r="AK38" s="134"/>
    </row>
    <row r="39" spans="1:37" s="135" customFormat="1" ht="22.5" customHeight="1" x14ac:dyDescent="0.2">
      <c r="A39" s="165"/>
      <c r="B39" s="166"/>
      <c r="C39" s="268"/>
      <c r="D39" s="269"/>
      <c r="E39" s="268"/>
      <c r="F39" s="269"/>
      <c r="G39" s="268"/>
      <c r="H39" s="269"/>
      <c r="I39" s="268"/>
      <c r="J39" s="269"/>
      <c r="K39" s="168"/>
      <c r="L39" s="268"/>
      <c r="M39" s="269"/>
      <c r="N39" s="168"/>
      <c r="O39" s="168"/>
      <c r="P39" s="168"/>
      <c r="Q39" s="168"/>
      <c r="R39" s="168"/>
      <c r="S39" s="168"/>
      <c r="T39" s="169"/>
      <c r="U39" s="168"/>
      <c r="V39" s="168"/>
      <c r="W39" s="168"/>
      <c r="X39" s="168"/>
      <c r="Y39" s="168"/>
      <c r="Z39" s="260">
        <f t="shared" si="0"/>
        <v>0</v>
      </c>
      <c r="AA39" s="261"/>
      <c r="AB39" s="260">
        <f t="shared" si="1"/>
        <v>0</v>
      </c>
      <c r="AC39" s="261"/>
      <c r="AD39" s="260">
        <f t="shared" si="2"/>
        <v>0</v>
      </c>
      <c r="AE39" s="261"/>
      <c r="AF39" s="260">
        <f t="shared" si="3"/>
        <v>0</v>
      </c>
      <c r="AG39" s="264"/>
      <c r="AH39" s="170">
        <f t="shared" si="5"/>
        <v>0</v>
      </c>
      <c r="AI39" s="171" t="str">
        <f t="shared" si="4"/>
        <v/>
      </c>
      <c r="AJ39" s="172"/>
      <c r="AK39" s="134"/>
    </row>
    <row r="40" spans="1:37" s="135" customFormat="1" ht="22.5" customHeight="1" x14ac:dyDescent="0.2">
      <c r="A40" s="165"/>
      <c r="B40" s="166"/>
      <c r="C40" s="268"/>
      <c r="D40" s="269"/>
      <c r="E40" s="268"/>
      <c r="F40" s="269"/>
      <c r="G40" s="268"/>
      <c r="H40" s="269"/>
      <c r="I40" s="268"/>
      <c r="J40" s="269"/>
      <c r="K40" s="168"/>
      <c r="L40" s="268"/>
      <c r="M40" s="269"/>
      <c r="N40" s="168"/>
      <c r="O40" s="168"/>
      <c r="P40" s="168"/>
      <c r="Q40" s="168"/>
      <c r="R40" s="168"/>
      <c r="S40" s="168"/>
      <c r="T40" s="169"/>
      <c r="U40" s="168"/>
      <c r="V40" s="168"/>
      <c r="W40" s="168"/>
      <c r="X40" s="168"/>
      <c r="Y40" s="168"/>
      <c r="Z40" s="260">
        <f t="shared" si="0"/>
        <v>0</v>
      </c>
      <c r="AA40" s="261"/>
      <c r="AB40" s="260">
        <f t="shared" si="1"/>
        <v>0</v>
      </c>
      <c r="AC40" s="261"/>
      <c r="AD40" s="260">
        <f t="shared" si="2"/>
        <v>0</v>
      </c>
      <c r="AE40" s="261"/>
      <c r="AF40" s="260">
        <f t="shared" si="3"/>
        <v>0</v>
      </c>
      <c r="AG40" s="264"/>
      <c r="AH40" s="170">
        <f t="shared" si="5"/>
        <v>0</v>
      </c>
      <c r="AI40" s="171" t="str">
        <f t="shared" si="4"/>
        <v/>
      </c>
      <c r="AJ40" s="172"/>
      <c r="AK40" s="134"/>
    </row>
    <row r="41" spans="1:37" s="135" customFormat="1" ht="22.5" customHeight="1" x14ac:dyDescent="0.2">
      <c r="A41" s="173"/>
      <c r="B41" s="174"/>
      <c r="C41" s="265"/>
      <c r="D41" s="266"/>
      <c r="E41" s="265"/>
      <c r="F41" s="266"/>
      <c r="G41" s="265"/>
      <c r="H41" s="266"/>
      <c r="I41" s="265"/>
      <c r="J41" s="266"/>
      <c r="K41" s="175"/>
      <c r="L41" s="265"/>
      <c r="M41" s="266"/>
      <c r="N41" s="175"/>
      <c r="O41" s="175"/>
      <c r="P41" s="175"/>
      <c r="Q41" s="175"/>
      <c r="R41" s="175"/>
      <c r="S41" s="175"/>
      <c r="T41" s="176"/>
      <c r="U41" s="175"/>
      <c r="V41" s="175"/>
      <c r="W41" s="175"/>
      <c r="X41" s="175"/>
      <c r="Y41" s="175"/>
      <c r="Z41" s="262">
        <f t="shared" si="0"/>
        <v>0</v>
      </c>
      <c r="AA41" s="267"/>
      <c r="AB41" s="260">
        <f t="shared" si="1"/>
        <v>0</v>
      </c>
      <c r="AC41" s="261"/>
      <c r="AD41" s="260">
        <f t="shared" si="2"/>
        <v>0</v>
      </c>
      <c r="AE41" s="261"/>
      <c r="AF41" s="260">
        <f t="shared" si="3"/>
        <v>0</v>
      </c>
      <c r="AG41" s="264"/>
      <c r="AH41" s="177">
        <f t="shared" si="5"/>
        <v>0</v>
      </c>
      <c r="AI41" s="178" t="str">
        <f t="shared" si="4"/>
        <v/>
      </c>
      <c r="AJ41" s="179"/>
      <c r="AK41" s="134"/>
    </row>
    <row r="42" spans="1:37" s="135" customFormat="1" ht="22.5" customHeight="1" x14ac:dyDescent="0.2">
      <c r="A42" s="165"/>
      <c r="B42" s="166"/>
      <c r="C42" s="268"/>
      <c r="D42" s="269"/>
      <c r="E42" s="268"/>
      <c r="F42" s="269"/>
      <c r="G42" s="268"/>
      <c r="H42" s="269"/>
      <c r="I42" s="268"/>
      <c r="J42" s="269"/>
      <c r="K42" s="168"/>
      <c r="L42" s="268"/>
      <c r="M42" s="269"/>
      <c r="N42" s="168"/>
      <c r="O42" s="168"/>
      <c r="P42" s="168"/>
      <c r="Q42" s="168"/>
      <c r="R42" s="168"/>
      <c r="S42" s="168"/>
      <c r="T42" s="169"/>
      <c r="U42" s="168"/>
      <c r="V42" s="168"/>
      <c r="W42" s="168"/>
      <c r="X42" s="168"/>
      <c r="Y42" s="168"/>
      <c r="Z42" s="270">
        <f t="shared" si="0"/>
        <v>0</v>
      </c>
      <c r="AA42" s="271"/>
      <c r="AB42" s="270">
        <f t="shared" si="1"/>
        <v>0</v>
      </c>
      <c r="AC42" s="271"/>
      <c r="AD42" s="270">
        <f t="shared" si="2"/>
        <v>0</v>
      </c>
      <c r="AE42" s="271"/>
      <c r="AF42" s="270">
        <f t="shared" si="3"/>
        <v>0</v>
      </c>
      <c r="AG42" s="272"/>
      <c r="AH42" s="170">
        <f t="shared" si="5"/>
        <v>0</v>
      </c>
      <c r="AI42" s="171" t="str">
        <f t="shared" si="4"/>
        <v/>
      </c>
      <c r="AJ42" s="172"/>
      <c r="AK42" s="134"/>
    </row>
    <row r="43" spans="1:37" s="135" customFormat="1" ht="22.5" customHeight="1" x14ac:dyDescent="0.2">
      <c r="A43" s="165"/>
      <c r="B43" s="166"/>
      <c r="C43" s="268"/>
      <c r="D43" s="269"/>
      <c r="E43" s="268"/>
      <c r="F43" s="269"/>
      <c r="G43" s="268"/>
      <c r="H43" s="269"/>
      <c r="I43" s="268"/>
      <c r="J43" s="269"/>
      <c r="K43" s="168"/>
      <c r="L43" s="268"/>
      <c r="M43" s="269"/>
      <c r="N43" s="168"/>
      <c r="O43" s="168"/>
      <c r="P43" s="168"/>
      <c r="Q43" s="168"/>
      <c r="R43" s="168"/>
      <c r="S43" s="168"/>
      <c r="T43" s="169"/>
      <c r="U43" s="168"/>
      <c r="V43" s="168"/>
      <c r="W43" s="168"/>
      <c r="X43" s="168"/>
      <c r="Y43" s="168"/>
      <c r="Z43" s="260">
        <f t="shared" si="0"/>
        <v>0</v>
      </c>
      <c r="AA43" s="261"/>
      <c r="AB43" s="260">
        <f t="shared" si="1"/>
        <v>0</v>
      </c>
      <c r="AC43" s="261"/>
      <c r="AD43" s="260">
        <f t="shared" si="2"/>
        <v>0</v>
      </c>
      <c r="AE43" s="261"/>
      <c r="AF43" s="260">
        <f t="shared" si="3"/>
        <v>0</v>
      </c>
      <c r="AG43" s="264"/>
      <c r="AH43" s="170">
        <f t="shared" si="5"/>
        <v>0</v>
      </c>
      <c r="AI43" s="171" t="str">
        <f t="shared" si="4"/>
        <v/>
      </c>
      <c r="AJ43" s="172"/>
      <c r="AK43" s="134"/>
    </row>
    <row r="44" spans="1:37" s="135" customFormat="1" ht="22.5" customHeight="1" x14ac:dyDescent="0.2">
      <c r="A44" s="165"/>
      <c r="B44" s="166"/>
      <c r="C44" s="268"/>
      <c r="D44" s="269"/>
      <c r="E44" s="268"/>
      <c r="F44" s="269"/>
      <c r="G44" s="268"/>
      <c r="H44" s="269"/>
      <c r="I44" s="268"/>
      <c r="J44" s="269"/>
      <c r="K44" s="168"/>
      <c r="L44" s="268"/>
      <c r="M44" s="269"/>
      <c r="N44" s="168"/>
      <c r="O44" s="168"/>
      <c r="P44" s="168"/>
      <c r="Q44" s="168"/>
      <c r="R44" s="168"/>
      <c r="S44" s="168"/>
      <c r="T44" s="169"/>
      <c r="U44" s="168"/>
      <c r="V44" s="168"/>
      <c r="W44" s="168"/>
      <c r="X44" s="168"/>
      <c r="Y44" s="168"/>
      <c r="Z44" s="260">
        <f t="shared" si="0"/>
        <v>0</v>
      </c>
      <c r="AA44" s="261"/>
      <c r="AB44" s="260">
        <f t="shared" si="1"/>
        <v>0</v>
      </c>
      <c r="AC44" s="261"/>
      <c r="AD44" s="260">
        <f t="shared" si="2"/>
        <v>0</v>
      </c>
      <c r="AE44" s="261"/>
      <c r="AF44" s="260">
        <f t="shared" si="3"/>
        <v>0</v>
      </c>
      <c r="AG44" s="264"/>
      <c r="AH44" s="170">
        <f t="shared" si="5"/>
        <v>0</v>
      </c>
      <c r="AI44" s="171" t="str">
        <f t="shared" si="4"/>
        <v/>
      </c>
      <c r="AJ44" s="172"/>
      <c r="AK44" s="134"/>
    </row>
    <row r="45" spans="1:37" s="135" customFormat="1" ht="22.5" customHeight="1" x14ac:dyDescent="0.2">
      <c r="A45" s="165"/>
      <c r="B45" s="166"/>
      <c r="C45" s="268"/>
      <c r="D45" s="269"/>
      <c r="E45" s="268"/>
      <c r="F45" s="269"/>
      <c r="G45" s="268"/>
      <c r="H45" s="269"/>
      <c r="I45" s="268"/>
      <c r="J45" s="269"/>
      <c r="K45" s="168"/>
      <c r="L45" s="268"/>
      <c r="M45" s="269"/>
      <c r="N45" s="168"/>
      <c r="O45" s="168"/>
      <c r="P45" s="168"/>
      <c r="Q45" s="168"/>
      <c r="R45" s="168"/>
      <c r="S45" s="168"/>
      <c r="T45" s="169"/>
      <c r="U45" s="168"/>
      <c r="V45" s="168"/>
      <c r="W45" s="168"/>
      <c r="X45" s="168"/>
      <c r="Y45" s="168"/>
      <c r="Z45" s="260">
        <f t="shared" si="0"/>
        <v>0</v>
      </c>
      <c r="AA45" s="261"/>
      <c r="AB45" s="260">
        <f t="shared" si="1"/>
        <v>0</v>
      </c>
      <c r="AC45" s="261"/>
      <c r="AD45" s="260">
        <f t="shared" si="2"/>
        <v>0</v>
      </c>
      <c r="AE45" s="261"/>
      <c r="AF45" s="260">
        <f t="shared" si="3"/>
        <v>0</v>
      </c>
      <c r="AG45" s="264"/>
      <c r="AH45" s="170">
        <f t="shared" si="5"/>
        <v>0</v>
      </c>
      <c r="AI45" s="171" t="str">
        <f t="shared" si="4"/>
        <v/>
      </c>
      <c r="AJ45" s="172"/>
      <c r="AK45" s="134"/>
    </row>
    <row r="46" spans="1:37" s="135" customFormat="1" ht="22.5" customHeight="1" x14ac:dyDescent="0.2">
      <c r="A46" s="165"/>
      <c r="B46" s="166"/>
      <c r="C46" s="268"/>
      <c r="D46" s="269"/>
      <c r="E46" s="268"/>
      <c r="F46" s="269"/>
      <c r="G46" s="268"/>
      <c r="H46" s="269"/>
      <c r="I46" s="268"/>
      <c r="J46" s="269"/>
      <c r="K46" s="168"/>
      <c r="L46" s="268"/>
      <c r="M46" s="269"/>
      <c r="N46" s="168"/>
      <c r="O46" s="168"/>
      <c r="P46" s="168"/>
      <c r="Q46" s="168"/>
      <c r="R46" s="168"/>
      <c r="S46" s="168"/>
      <c r="T46" s="169"/>
      <c r="U46" s="168"/>
      <c r="V46" s="168"/>
      <c r="W46" s="168"/>
      <c r="X46" s="168"/>
      <c r="Y46" s="168"/>
      <c r="Z46" s="260">
        <f t="shared" si="0"/>
        <v>0</v>
      </c>
      <c r="AA46" s="261"/>
      <c r="AB46" s="260">
        <f t="shared" si="1"/>
        <v>0</v>
      </c>
      <c r="AC46" s="261"/>
      <c r="AD46" s="260">
        <f t="shared" si="2"/>
        <v>0</v>
      </c>
      <c r="AE46" s="261"/>
      <c r="AF46" s="260">
        <f t="shared" si="3"/>
        <v>0</v>
      </c>
      <c r="AG46" s="264"/>
      <c r="AH46" s="170">
        <f t="shared" si="5"/>
        <v>0</v>
      </c>
      <c r="AI46" s="171" t="str">
        <f t="shared" si="4"/>
        <v/>
      </c>
      <c r="AJ46" s="172"/>
      <c r="AK46" s="134"/>
    </row>
    <row r="47" spans="1:37" s="135" customFormat="1" ht="22.5" customHeight="1" x14ac:dyDescent="0.2">
      <c r="A47" s="173"/>
      <c r="B47" s="174"/>
      <c r="C47" s="265"/>
      <c r="D47" s="266"/>
      <c r="E47" s="265"/>
      <c r="F47" s="266"/>
      <c r="G47" s="265"/>
      <c r="H47" s="266"/>
      <c r="I47" s="265"/>
      <c r="J47" s="266"/>
      <c r="K47" s="175"/>
      <c r="L47" s="265"/>
      <c r="M47" s="266"/>
      <c r="N47" s="175"/>
      <c r="O47" s="175"/>
      <c r="P47" s="175"/>
      <c r="Q47" s="175"/>
      <c r="R47" s="175"/>
      <c r="S47" s="175"/>
      <c r="T47" s="176"/>
      <c r="U47" s="175"/>
      <c r="V47" s="175"/>
      <c r="W47" s="175"/>
      <c r="X47" s="175"/>
      <c r="Y47" s="175"/>
      <c r="Z47" s="262">
        <f t="shared" si="0"/>
        <v>0</v>
      </c>
      <c r="AA47" s="267"/>
      <c r="AB47" s="260">
        <f t="shared" si="1"/>
        <v>0</v>
      </c>
      <c r="AC47" s="261"/>
      <c r="AD47" s="260">
        <f t="shared" si="2"/>
        <v>0</v>
      </c>
      <c r="AE47" s="261"/>
      <c r="AF47" s="260">
        <f t="shared" si="3"/>
        <v>0</v>
      </c>
      <c r="AG47" s="264"/>
      <c r="AH47" s="177">
        <f t="shared" si="5"/>
        <v>0</v>
      </c>
      <c r="AI47" s="178" t="str">
        <f t="shared" si="4"/>
        <v/>
      </c>
      <c r="AJ47" s="179"/>
      <c r="AK47" s="134"/>
    </row>
    <row r="48" spans="1:37" s="135" customFormat="1" ht="22.5" customHeight="1" x14ac:dyDescent="0.2">
      <c r="A48" s="165"/>
      <c r="B48" s="166"/>
      <c r="C48" s="268"/>
      <c r="D48" s="269"/>
      <c r="E48" s="268"/>
      <c r="F48" s="269"/>
      <c r="G48" s="268"/>
      <c r="H48" s="269"/>
      <c r="I48" s="268"/>
      <c r="J48" s="269"/>
      <c r="K48" s="168"/>
      <c r="L48" s="268"/>
      <c r="M48" s="269"/>
      <c r="N48" s="168"/>
      <c r="O48" s="168"/>
      <c r="P48" s="168"/>
      <c r="Q48" s="168"/>
      <c r="R48" s="168"/>
      <c r="S48" s="168"/>
      <c r="T48" s="169"/>
      <c r="U48" s="168"/>
      <c r="V48" s="168"/>
      <c r="W48" s="168"/>
      <c r="X48" s="168"/>
      <c r="Y48" s="168"/>
      <c r="Z48" s="270">
        <f t="shared" si="0"/>
        <v>0</v>
      </c>
      <c r="AA48" s="271"/>
      <c r="AB48" s="270">
        <f t="shared" si="1"/>
        <v>0</v>
      </c>
      <c r="AC48" s="271"/>
      <c r="AD48" s="270">
        <f t="shared" si="2"/>
        <v>0</v>
      </c>
      <c r="AE48" s="271"/>
      <c r="AF48" s="270">
        <f t="shared" si="3"/>
        <v>0</v>
      </c>
      <c r="AG48" s="272"/>
      <c r="AH48" s="170">
        <f t="shared" si="5"/>
        <v>0</v>
      </c>
      <c r="AI48" s="171" t="str">
        <f t="shared" si="4"/>
        <v/>
      </c>
      <c r="AJ48" s="172"/>
      <c r="AK48" s="134"/>
    </row>
    <row r="49" spans="1:37" s="135" customFormat="1" ht="22.5" customHeight="1" x14ac:dyDescent="0.2">
      <c r="A49" s="165"/>
      <c r="B49" s="166"/>
      <c r="C49" s="268"/>
      <c r="D49" s="269"/>
      <c r="E49" s="268"/>
      <c r="F49" s="269"/>
      <c r="G49" s="268"/>
      <c r="H49" s="269"/>
      <c r="I49" s="268"/>
      <c r="J49" s="269"/>
      <c r="K49" s="168"/>
      <c r="L49" s="268"/>
      <c r="M49" s="269"/>
      <c r="N49" s="168"/>
      <c r="O49" s="168"/>
      <c r="P49" s="168"/>
      <c r="Q49" s="168"/>
      <c r="R49" s="168"/>
      <c r="S49" s="168"/>
      <c r="T49" s="169"/>
      <c r="U49" s="168"/>
      <c r="V49" s="168"/>
      <c r="W49" s="168"/>
      <c r="X49" s="168"/>
      <c r="Y49" s="168"/>
      <c r="Z49" s="260">
        <f t="shared" si="0"/>
        <v>0</v>
      </c>
      <c r="AA49" s="261"/>
      <c r="AB49" s="260">
        <f t="shared" si="1"/>
        <v>0</v>
      </c>
      <c r="AC49" s="261"/>
      <c r="AD49" s="260">
        <f t="shared" si="2"/>
        <v>0</v>
      </c>
      <c r="AE49" s="261"/>
      <c r="AF49" s="260">
        <f t="shared" si="3"/>
        <v>0</v>
      </c>
      <c r="AG49" s="264"/>
      <c r="AH49" s="170">
        <f t="shared" si="5"/>
        <v>0</v>
      </c>
      <c r="AI49" s="171" t="str">
        <f t="shared" si="4"/>
        <v/>
      </c>
      <c r="AJ49" s="172"/>
      <c r="AK49" s="134"/>
    </row>
    <row r="50" spans="1:37" s="135" customFormat="1" ht="22.5" customHeight="1" x14ac:dyDescent="0.2">
      <c r="A50" s="165"/>
      <c r="B50" s="166"/>
      <c r="C50" s="268"/>
      <c r="D50" s="269"/>
      <c r="E50" s="268"/>
      <c r="F50" s="269"/>
      <c r="G50" s="268"/>
      <c r="H50" s="269"/>
      <c r="I50" s="268"/>
      <c r="J50" s="269"/>
      <c r="K50" s="168"/>
      <c r="L50" s="268"/>
      <c r="M50" s="269"/>
      <c r="N50" s="168"/>
      <c r="O50" s="168"/>
      <c r="P50" s="168"/>
      <c r="Q50" s="168"/>
      <c r="R50" s="168"/>
      <c r="S50" s="168"/>
      <c r="T50" s="169"/>
      <c r="U50" s="168"/>
      <c r="V50" s="168"/>
      <c r="W50" s="168"/>
      <c r="X50" s="168"/>
      <c r="Y50" s="168"/>
      <c r="Z50" s="260">
        <f t="shared" si="0"/>
        <v>0</v>
      </c>
      <c r="AA50" s="261"/>
      <c r="AB50" s="260">
        <f t="shared" si="1"/>
        <v>0</v>
      </c>
      <c r="AC50" s="261"/>
      <c r="AD50" s="260">
        <f t="shared" si="2"/>
        <v>0</v>
      </c>
      <c r="AE50" s="261"/>
      <c r="AF50" s="260">
        <f t="shared" si="3"/>
        <v>0</v>
      </c>
      <c r="AG50" s="264"/>
      <c r="AH50" s="170">
        <f t="shared" si="5"/>
        <v>0</v>
      </c>
      <c r="AI50" s="171" t="str">
        <f t="shared" si="4"/>
        <v/>
      </c>
      <c r="AJ50" s="172"/>
      <c r="AK50" s="134"/>
    </row>
    <row r="51" spans="1:37" s="135" customFormat="1" ht="22.5" customHeight="1" x14ac:dyDescent="0.2">
      <c r="A51" s="165"/>
      <c r="B51" s="166"/>
      <c r="C51" s="268"/>
      <c r="D51" s="269"/>
      <c r="E51" s="268"/>
      <c r="F51" s="269"/>
      <c r="G51" s="268"/>
      <c r="H51" s="269"/>
      <c r="I51" s="268"/>
      <c r="J51" s="269"/>
      <c r="K51" s="168"/>
      <c r="L51" s="268"/>
      <c r="M51" s="269"/>
      <c r="N51" s="168"/>
      <c r="O51" s="168"/>
      <c r="P51" s="168"/>
      <c r="Q51" s="168"/>
      <c r="R51" s="168"/>
      <c r="S51" s="168"/>
      <c r="T51" s="169"/>
      <c r="U51" s="168"/>
      <c r="V51" s="168"/>
      <c r="W51" s="168"/>
      <c r="X51" s="168"/>
      <c r="Y51" s="168"/>
      <c r="Z51" s="260">
        <f t="shared" si="0"/>
        <v>0</v>
      </c>
      <c r="AA51" s="261"/>
      <c r="AB51" s="260">
        <f t="shared" si="1"/>
        <v>0</v>
      </c>
      <c r="AC51" s="261"/>
      <c r="AD51" s="260">
        <f t="shared" si="2"/>
        <v>0</v>
      </c>
      <c r="AE51" s="261"/>
      <c r="AF51" s="260">
        <f t="shared" si="3"/>
        <v>0</v>
      </c>
      <c r="AG51" s="264"/>
      <c r="AH51" s="170">
        <f t="shared" si="5"/>
        <v>0</v>
      </c>
      <c r="AI51" s="171" t="str">
        <f t="shared" si="4"/>
        <v/>
      </c>
      <c r="AJ51" s="172"/>
      <c r="AK51" s="134"/>
    </row>
    <row r="52" spans="1:37" s="135" customFormat="1" ht="22.5" customHeight="1" x14ac:dyDescent="0.2">
      <c r="A52" s="165"/>
      <c r="B52" s="166"/>
      <c r="C52" s="268"/>
      <c r="D52" s="269"/>
      <c r="E52" s="268"/>
      <c r="F52" s="269"/>
      <c r="G52" s="268"/>
      <c r="H52" s="269"/>
      <c r="I52" s="268"/>
      <c r="J52" s="269"/>
      <c r="K52" s="168"/>
      <c r="L52" s="268"/>
      <c r="M52" s="269"/>
      <c r="N52" s="168"/>
      <c r="O52" s="168"/>
      <c r="P52" s="168"/>
      <c r="Q52" s="168"/>
      <c r="R52" s="168"/>
      <c r="S52" s="168"/>
      <c r="T52" s="169"/>
      <c r="U52" s="168"/>
      <c r="V52" s="168"/>
      <c r="W52" s="168"/>
      <c r="X52" s="168"/>
      <c r="Y52" s="168"/>
      <c r="Z52" s="260">
        <f t="shared" si="0"/>
        <v>0</v>
      </c>
      <c r="AA52" s="261"/>
      <c r="AB52" s="260">
        <f t="shared" si="1"/>
        <v>0</v>
      </c>
      <c r="AC52" s="261"/>
      <c r="AD52" s="260">
        <f t="shared" si="2"/>
        <v>0</v>
      </c>
      <c r="AE52" s="261"/>
      <c r="AF52" s="260">
        <f t="shared" si="3"/>
        <v>0</v>
      </c>
      <c r="AG52" s="264"/>
      <c r="AH52" s="170">
        <f t="shared" si="5"/>
        <v>0</v>
      </c>
      <c r="AI52" s="171" t="str">
        <f t="shared" si="4"/>
        <v/>
      </c>
      <c r="AJ52" s="172"/>
      <c r="AK52" s="134"/>
    </row>
    <row r="53" spans="1:37" s="135" customFormat="1" ht="22.5" customHeight="1" x14ac:dyDescent="0.2">
      <c r="A53" s="173"/>
      <c r="B53" s="174"/>
      <c r="C53" s="265"/>
      <c r="D53" s="266"/>
      <c r="E53" s="265"/>
      <c r="F53" s="266"/>
      <c r="G53" s="265"/>
      <c r="H53" s="266"/>
      <c r="I53" s="265"/>
      <c r="J53" s="266"/>
      <c r="K53" s="175"/>
      <c r="L53" s="265"/>
      <c r="M53" s="266"/>
      <c r="N53" s="175"/>
      <c r="O53" s="175"/>
      <c r="P53" s="175"/>
      <c r="Q53" s="175"/>
      <c r="R53" s="175"/>
      <c r="S53" s="175"/>
      <c r="T53" s="176"/>
      <c r="U53" s="175"/>
      <c r="V53" s="175"/>
      <c r="W53" s="175"/>
      <c r="X53" s="175"/>
      <c r="Y53" s="175"/>
      <c r="Z53" s="262">
        <f t="shared" si="0"/>
        <v>0</v>
      </c>
      <c r="AA53" s="267"/>
      <c r="AB53" s="260">
        <f t="shared" si="1"/>
        <v>0</v>
      </c>
      <c r="AC53" s="261"/>
      <c r="AD53" s="260">
        <f t="shared" si="2"/>
        <v>0</v>
      </c>
      <c r="AE53" s="261"/>
      <c r="AF53" s="260">
        <f t="shared" si="3"/>
        <v>0</v>
      </c>
      <c r="AG53" s="264"/>
      <c r="AH53" s="177">
        <f t="shared" si="5"/>
        <v>0</v>
      </c>
      <c r="AI53" s="178" t="str">
        <f t="shared" si="4"/>
        <v/>
      </c>
      <c r="AJ53" s="179"/>
      <c r="AK53" s="134"/>
    </row>
    <row r="54" spans="1:37" s="135" customFormat="1" ht="22.5" customHeight="1" x14ac:dyDescent="0.2">
      <c r="A54" s="165"/>
      <c r="B54" s="166"/>
      <c r="C54" s="268"/>
      <c r="D54" s="269"/>
      <c r="E54" s="268"/>
      <c r="F54" s="269"/>
      <c r="G54" s="268"/>
      <c r="H54" s="269"/>
      <c r="I54" s="268"/>
      <c r="J54" s="269"/>
      <c r="K54" s="168"/>
      <c r="L54" s="268"/>
      <c r="M54" s="269"/>
      <c r="N54" s="168"/>
      <c r="O54" s="168"/>
      <c r="P54" s="168"/>
      <c r="Q54" s="168"/>
      <c r="R54" s="168"/>
      <c r="S54" s="168"/>
      <c r="T54" s="169"/>
      <c r="U54" s="168"/>
      <c r="V54" s="168"/>
      <c r="W54" s="168"/>
      <c r="X54" s="168"/>
      <c r="Y54" s="168"/>
      <c r="Z54" s="270">
        <f t="shared" si="0"/>
        <v>0</v>
      </c>
      <c r="AA54" s="271"/>
      <c r="AB54" s="270">
        <f t="shared" si="1"/>
        <v>0</v>
      </c>
      <c r="AC54" s="271"/>
      <c r="AD54" s="270">
        <f t="shared" si="2"/>
        <v>0</v>
      </c>
      <c r="AE54" s="271"/>
      <c r="AF54" s="270">
        <f t="shared" si="3"/>
        <v>0</v>
      </c>
      <c r="AG54" s="272"/>
      <c r="AH54" s="170">
        <f t="shared" si="5"/>
        <v>0</v>
      </c>
      <c r="AI54" s="171" t="str">
        <f t="shared" si="4"/>
        <v/>
      </c>
      <c r="AJ54" s="172"/>
      <c r="AK54" s="134"/>
    </row>
    <row r="55" spans="1:37" s="135" customFormat="1" ht="22.5" customHeight="1" x14ac:dyDescent="0.2">
      <c r="A55" s="165"/>
      <c r="B55" s="166"/>
      <c r="C55" s="268"/>
      <c r="D55" s="269"/>
      <c r="E55" s="268"/>
      <c r="F55" s="269"/>
      <c r="G55" s="268"/>
      <c r="H55" s="269"/>
      <c r="I55" s="268"/>
      <c r="J55" s="269"/>
      <c r="K55" s="168"/>
      <c r="L55" s="268"/>
      <c r="M55" s="269"/>
      <c r="N55" s="168"/>
      <c r="O55" s="168"/>
      <c r="P55" s="168"/>
      <c r="Q55" s="168"/>
      <c r="R55" s="168"/>
      <c r="S55" s="168"/>
      <c r="T55" s="169"/>
      <c r="U55" s="168"/>
      <c r="V55" s="168"/>
      <c r="W55" s="168"/>
      <c r="X55" s="168"/>
      <c r="Y55" s="168"/>
      <c r="Z55" s="260">
        <f t="shared" si="0"/>
        <v>0</v>
      </c>
      <c r="AA55" s="261"/>
      <c r="AB55" s="260">
        <f t="shared" si="1"/>
        <v>0</v>
      </c>
      <c r="AC55" s="261"/>
      <c r="AD55" s="260">
        <f t="shared" si="2"/>
        <v>0</v>
      </c>
      <c r="AE55" s="261"/>
      <c r="AF55" s="260">
        <f t="shared" si="3"/>
        <v>0</v>
      </c>
      <c r="AG55" s="264"/>
      <c r="AH55" s="170">
        <f t="shared" si="5"/>
        <v>0</v>
      </c>
      <c r="AI55" s="171" t="str">
        <f t="shared" si="4"/>
        <v/>
      </c>
      <c r="AJ55" s="172"/>
      <c r="AK55" s="134"/>
    </row>
    <row r="56" spans="1:37" s="135" customFormat="1" ht="22.5" customHeight="1" x14ac:dyDescent="0.2">
      <c r="A56" s="165"/>
      <c r="B56" s="166"/>
      <c r="C56" s="268"/>
      <c r="D56" s="269"/>
      <c r="E56" s="268"/>
      <c r="F56" s="269"/>
      <c r="G56" s="268"/>
      <c r="H56" s="269"/>
      <c r="I56" s="268"/>
      <c r="J56" s="269"/>
      <c r="K56" s="168"/>
      <c r="L56" s="268"/>
      <c r="M56" s="269"/>
      <c r="N56" s="168"/>
      <c r="O56" s="168"/>
      <c r="P56" s="168"/>
      <c r="Q56" s="168"/>
      <c r="R56" s="168"/>
      <c r="S56" s="168"/>
      <c r="T56" s="169"/>
      <c r="U56" s="168"/>
      <c r="V56" s="168"/>
      <c r="W56" s="168"/>
      <c r="X56" s="168"/>
      <c r="Y56" s="168"/>
      <c r="Z56" s="260">
        <f t="shared" si="0"/>
        <v>0</v>
      </c>
      <c r="AA56" s="261"/>
      <c r="AB56" s="260">
        <f t="shared" si="1"/>
        <v>0</v>
      </c>
      <c r="AC56" s="261"/>
      <c r="AD56" s="260">
        <f t="shared" si="2"/>
        <v>0</v>
      </c>
      <c r="AE56" s="261"/>
      <c r="AF56" s="260">
        <f t="shared" si="3"/>
        <v>0</v>
      </c>
      <c r="AG56" s="264"/>
      <c r="AH56" s="170">
        <f t="shared" si="5"/>
        <v>0</v>
      </c>
      <c r="AI56" s="171" t="str">
        <f t="shared" si="4"/>
        <v/>
      </c>
      <c r="AJ56" s="172"/>
      <c r="AK56" s="134"/>
    </row>
    <row r="57" spans="1:37" s="135" customFormat="1" ht="22.5" customHeight="1" x14ac:dyDescent="0.2">
      <c r="A57" s="165"/>
      <c r="B57" s="166"/>
      <c r="C57" s="268"/>
      <c r="D57" s="269"/>
      <c r="E57" s="268"/>
      <c r="F57" s="269"/>
      <c r="G57" s="268"/>
      <c r="H57" s="269"/>
      <c r="I57" s="268"/>
      <c r="J57" s="269"/>
      <c r="K57" s="168"/>
      <c r="L57" s="268"/>
      <c r="M57" s="269"/>
      <c r="N57" s="168"/>
      <c r="O57" s="168"/>
      <c r="P57" s="168"/>
      <c r="Q57" s="168"/>
      <c r="R57" s="168"/>
      <c r="S57" s="168"/>
      <c r="T57" s="169"/>
      <c r="U57" s="168"/>
      <c r="V57" s="168"/>
      <c r="W57" s="168"/>
      <c r="X57" s="168"/>
      <c r="Y57" s="168"/>
      <c r="Z57" s="260">
        <f t="shared" si="0"/>
        <v>0</v>
      </c>
      <c r="AA57" s="261"/>
      <c r="AB57" s="260">
        <f t="shared" si="1"/>
        <v>0</v>
      </c>
      <c r="AC57" s="261"/>
      <c r="AD57" s="260">
        <f t="shared" si="2"/>
        <v>0</v>
      </c>
      <c r="AE57" s="261"/>
      <c r="AF57" s="260">
        <f t="shared" si="3"/>
        <v>0</v>
      </c>
      <c r="AG57" s="264"/>
      <c r="AH57" s="170">
        <f t="shared" si="5"/>
        <v>0</v>
      </c>
      <c r="AI57" s="171" t="str">
        <f t="shared" si="4"/>
        <v/>
      </c>
      <c r="AJ57" s="172"/>
      <c r="AK57" s="134"/>
    </row>
    <row r="58" spans="1:37" s="135" customFormat="1" ht="22.5" customHeight="1" x14ac:dyDescent="0.2">
      <c r="A58" s="165"/>
      <c r="B58" s="166"/>
      <c r="C58" s="268"/>
      <c r="D58" s="269"/>
      <c r="E58" s="268"/>
      <c r="F58" s="269"/>
      <c r="G58" s="268"/>
      <c r="H58" s="269"/>
      <c r="I58" s="268"/>
      <c r="J58" s="269"/>
      <c r="K58" s="168"/>
      <c r="L58" s="268"/>
      <c r="M58" s="269"/>
      <c r="N58" s="168"/>
      <c r="O58" s="168"/>
      <c r="P58" s="168"/>
      <c r="Q58" s="168"/>
      <c r="R58" s="168"/>
      <c r="S58" s="168"/>
      <c r="T58" s="169"/>
      <c r="U58" s="168"/>
      <c r="V58" s="168"/>
      <c r="W58" s="168"/>
      <c r="X58" s="168"/>
      <c r="Y58" s="168"/>
      <c r="Z58" s="260">
        <f t="shared" si="0"/>
        <v>0</v>
      </c>
      <c r="AA58" s="261"/>
      <c r="AB58" s="260">
        <f t="shared" si="1"/>
        <v>0</v>
      </c>
      <c r="AC58" s="261"/>
      <c r="AD58" s="260">
        <f t="shared" si="2"/>
        <v>0</v>
      </c>
      <c r="AE58" s="261"/>
      <c r="AF58" s="260">
        <f t="shared" si="3"/>
        <v>0</v>
      </c>
      <c r="AG58" s="264"/>
      <c r="AH58" s="170">
        <f t="shared" si="5"/>
        <v>0</v>
      </c>
      <c r="AI58" s="171" t="str">
        <f t="shared" si="4"/>
        <v/>
      </c>
      <c r="AJ58" s="172"/>
      <c r="AK58" s="134"/>
    </row>
    <row r="59" spans="1:37" s="135" customFormat="1" ht="22.5" customHeight="1" x14ac:dyDescent="0.2">
      <c r="A59" s="173"/>
      <c r="B59" s="174"/>
      <c r="C59" s="265"/>
      <c r="D59" s="266"/>
      <c r="E59" s="265"/>
      <c r="F59" s="266"/>
      <c r="G59" s="265"/>
      <c r="H59" s="266"/>
      <c r="I59" s="265"/>
      <c r="J59" s="266"/>
      <c r="K59" s="175"/>
      <c r="L59" s="265"/>
      <c r="M59" s="266"/>
      <c r="N59" s="175"/>
      <c r="O59" s="175"/>
      <c r="P59" s="175"/>
      <c r="Q59" s="175"/>
      <c r="R59" s="175"/>
      <c r="S59" s="175"/>
      <c r="T59" s="176"/>
      <c r="U59" s="175"/>
      <c r="V59" s="175"/>
      <c r="W59" s="175"/>
      <c r="X59" s="175"/>
      <c r="Y59" s="175"/>
      <c r="Z59" s="262">
        <f t="shared" si="0"/>
        <v>0</v>
      </c>
      <c r="AA59" s="267"/>
      <c r="AB59" s="260">
        <f t="shared" si="1"/>
        <v>0</v>
      </c>
      <c r="AC59" s="261"/>
      <c r="AD59" s="260">
        <f t="shared" si="2"/>
        <v>0</v>
      </c>
      <c r="AE59" s="261"/>
      <c r="AF59" s="260">
        <f t="shared" si="3"/>
        <v>0</v>
      </c>
      <c r="AG59" s="264"/>
      <c r="AH59" s="177">
        <f t="shared" si="5"/>
        <v>0</v>
      </c>
      <c r="AI59" s="178" t="str">
        <f t="shared" si="4"/>
        <v/>
      </c>
      <c r="AJ59" s="179"/>
      <c r="AK59" s="134"/>
    </row>
    <row r="60" spans="1:37" s="135" customFormat="1" ht="22.5" customHeight="1" x14ac:dyDescent="0.2">
      <c r="A60" s="165"/>
      <c r="B60" s="166"/>
      <c r="C60" s="268"/>
      <c r="D60" s="269"/>
      <c r="E60" s="268"/>
      <c r="F60" s="269"/>
      <c r="G60" s="268"/>
      <c r="H60" s="269"/>
      <c r="I60" s="268"/>
      <c r="J60" s="269"/>
      <c r="K60" s="168"/>
      <c r="L60" s="268"/>
      <c r="M60" s="269"/>
      <c r="N60" s="168"/>
      <c r="O60" s="168"/>
      <c r="P60" s="168"/>
      <c r="Q60" s="168"/>
      <c r="R60" s="168"/>
      <c r="S60" s="168"/>
      <c r="T60" s="169"/>
      <c r="U60" s="168"/>
      <c r="V60" s="168"/>
      <c r="W60" s="168"/>
      <c r="X60" s="168"/>
      <c r="Y60" s="168"/>
      <c r="Z60" s="270">
        <f t="shared" si="0"/>
        <v>0</v>
      </c>
      <c r="AA60" s="271"/>
      <c r="AB60" s="270">
        <f t="shared" si="1"/>
        <v>0</v>
      </c>
      <c r="AC60" s="271"/>
      <c r="AD60" s="270">
        <f t="shared" si="2"/>
        <v>0</v>
      </c>
      <c r="AE60" s="271"/>
      <c r="AF60" s="270">
        <f t="shared" si="3"/>
        <v>0</v>
      </c>
      <c r="AG60" s="272"/>
      <c r="AH60" s="170">
        <f t="shared" si="5"/>
        <v>0</v>
      </c>
      <c r="AI60" s="171" t="str">
        <f t="shared" si="4"/>
        <v/>
      </c>
      <c r="AJ60" s="172"/>
      <c r="AK60" s="134"/>
    </row>
    <row r="61" spans="1:37" s="135" customFormat="1" ht="22.5" customHeight="1" x14ac:dyDescent="0.2">
      <c r="A61" s="165"/>
      <c r="B61" s="166"/>
      <c r="C61" s="268"/>
      <c r="D61" s="269"/>
      <c r="E61" s="268"/>
      <c r="F61" s="269"/>
      <c r="G61" s="268"/>
      <c r="H61" s="269"/>
      <c r="I61" s="268"/>
      <c r="J61" s="269"/>
      <c r="K61" s="168"/>
      <c r="L61" s="268"/>
      <c r="M61" s="269"/>
      <c r="N61" s="168"/>
      <c r="O61" s="168"/>
      <c r="P61" s="168"/>
      <c r="Q61" s="168"/>
      <c r="R61" s="168"/>
      <c r="S61" s="168"/>
      <c r="T61" s="169"/>
      <c r="U61" s="168"/>
      <c r="V61" s="168"/>
      <c r="W61" s="168"/>
      <c r="X61" s="168"/>
      <c r="Y61" s="168"/>
      <c r="Z61" s="260">
        <f t="shared" si="0"/>
        <v>0</v>
      </c>
      <c r="AA61" s="261"/>
      <c r="AB61" s="260">
        <f t="shared" si="1"/>
        <v>0</v>
      </c>
      <c r="AC61" s="261"/>
      <c r="AD61" s="260">
        <f t="shared" si="2"/>
        <v>0</v>
      </c>
      <c r="AE61" s="261"/>
      <c r="AF61" s="260">
        <f t="shared" si="3"/>
        <v>0</v>
      </c>
      <c r="AG61" s="264"/>
      <c r="AH61" s="170">
        <f t="shared" si="5"/>
        <v>0</v>
      </c>
      <c r="AI61" s="171" t="str">
        <f t="shared" si="4"/>
        <v/>
      </c>
      <c r="AJ61" s="172"/>
      <c r="AK61" s="134"/>
    </row>
    <row r="62" spans="1:37" s="135" customFormat="1" ht="22.5" customHeight="1" x14ac:dyDescent="0.2">
      <c r="A62" s="165"/>
      <c r="B62" s="166"/>
      <c r="C62" s="268"/>
      <c r="D62" s="269"/>
      <c r="E62" s="268"/>
      <c r="F62" s="269"/>
      <c r="G62" s="268"/>
      <c r="H62" s="269"/>
      <c r="I62" s="268"/>
      <c r="J62" s="269"/>
      <c r="K62" s="168"/>
      <c r="L62" s="268"/>
      <c r="M62" s="269"/>
      <c r="N62" s="168"/>
      <c r="O62" s="168"/>
      <c r="P62" s="168"/>
      <c r="Q62" s="168"/>
      <c r="R62" s="168"/>
      <c r="S62" s="168"/>
      <c r="T62" s="169"/>
      <c r="U62" s="168"/>
      <c r="V62" s="168"/>
      <c r="W62" s="168"/>
      <c r="X62" s="168"/>
      <c r="Y62" s="168"/>
      <c r="Z62" s="260">
        <f t="shared" si="0"/>
        <v>0</v>
      </c>
      <c r="AA62" s="261"/>
      <c r="AB62" s="260">
        <f t="shared" si="1"/>
        <v>0</v>
      </c>
      <c r="AC62" s="261"/>
      <c r="AD62" s="260">
        <f t="shared" si="2"/>
        <v>0</v>
      </c>
      <c r="AE62" s="261"/>
      <c r="AF62" s="260">
        <f t="shared" si="3"/>
        <v>0</v>
      </c>
      <c r="AG62" s="264"/>
      <c r="AH62" s="170">
        <f t="shared" si="5"/>
        <v>0</v>
      </c>
      <c r="AI62" s="171" t="str">
        <f t="shared" si="4"/>
        <v/>
      </c>
      <c r="AJ62" s="172"/>
      <c r="AK62" s="134"/>
    </row>
    <row r="63" spans="1:37" s="135" customFormat="1" ht="22.5" customHeight="1" x14ac:dyDescent="0.2">
      <c r="A63" s="165"/>
      <c r="B63" s="166"/>
      <c r="C63" s="268"/>
      <c r="D63" s="269"/>
      <c r="E63" s="268"/>
      <c r="F63" s="269"/>
      <c r="G63" s="268"/>
      <c r="H63" s="269"/>
      <c r="I63" s="268"/>
      <c r="J63" s="269"/>
      <c r="K63" s="168"/>
      <c r="L63" s="268"/>
      <c r="M63" s="269"/>
      <c r="N63" s="168"/>
      <c r="O63" s="168"/>
      <c r="P63" s="168"/>
      <c r="Q63" s="168"/>
      <c r="R63" s="168"/>
      <c r="S63" s="168"/>
      <c r="T63" s="169"/>
      <c r="U63" s="168"/>
      <c r="V63" s="168"/>
      <c r="W63" s="168"/>
      <c r="X63" s="168"/>
      <c r="Y63" s="168"/>
      <c r="Z63" s="260">
        <f t="shared" si="0"/>
        <v>0</v>
      </c>
      <c r="AA63" s="261"/>
      <c r="AB63" s="260">
        <f t="shared" si="1"/>
        <v>0</v>
      </c>
      <c r="AC63" s="261"/>
      <c r="AD63" s="260">
        <f t="shared" si="2"/>
        <v>0</v>
      </c>
      <c r="AE63" s="261"/>
      <c r="AF63" s="260">
        <f t="shared" si="3"/>
        <v>0</v>
      </c>
      <c r="AG63" s="264"/>
      <c r="AH63" s="170">
        <f t="shared" si="5"/>
        <v>0</v>
      </c>
      <c r="AI63" s="171" t="str">
        <f t="shared" si="4"/>
        <v/>
      </c>
      <c r="AJ63" s="172"/>
      <c r="AK63" s="134"/>
    </row>
    <row r="64" spans="1:37" s="135" customFormat="1" ht="22.5" customHeight="1" x14ac:dyDescent="0.2">
      <c r="A64" s="165"/>
      <c r="B64" s="166"/>
      <c r="C64" s="268"/>
      <c r="D64" s="269"/>
      <c r="E64" s="268"/>
      <c r="F64" s="269"/>
      <c r="G64" s="268"/>
      <c r="H64" s="269"/>
      <c r="I64" s="268"/>
      <c r="J64" s="269"/>
      <c r="K64" s="168"/>
      <c r="L64" s="268"/>
      <c r="M64" s="269"/>
      <c r="N64" s="168"/>
      <c r="O64" s="168"/>
      <c r="P64" s="168"/>
      <c r="Q64" s="168"/>
      <c r="R64" s="168"/>
      <c r="S64" s="168"/>
      <c r="T64" s="169"/>
      <c r="U64" s="168"/>
      <c r="V64" s="168"/>
      <c r="W64" s="168"/>
      <c r="X64" s="168"/>
      <c r="Y64" s="168"/>
      <c r="Z64" s="260">
        <f t="shared" si="0"/>
        <v>0</v>
      </c>
      <c r="AA64" s="261"/>
      <c r="AB64" s="260">
        <f t="shared" si="1"/>
        <v>0</v>
      </c>
      <c r="AC64" s="261"/>
      <c r="AD64" s="260">
        <f t="shared" si="2"/>
        <v>0</v>
      </c>
      <c r="AE64" s="261"/>
      <c r="AF64" s="260">
        <f t="shared" si="3"/>
        <v>0</v>
      </c>
      <c r="AG64" s="264"/>
      <c r="AH64" s="170">
        <f t="shared" si="5"/>
        <v>0</v>
      </c>
      <c r="AI64" s="171" t="str">
        <f t="shared" si="4"/>
        <v/>
      </c>
      <c r="AJ64" s="172"/>
      <c r="AK64" s="134"/>
    </row>
    <row r="65" spans="1:37" s="135" customFormat="1" ht="22.5" customHeight="1" x14ac:dyDescent="0.2">
      <c r="A65" s="173"/>
      <c r="B65" s="174"/>
      <c r="C65" s="265"/>
      <c r="D65" s="266"/>
      <c r="E65" s="265"/>
      <c r="F65" s="266"/>
      <c r="G65" s="265"/>
      <c r="H65" s="266"/>
      <c r="I65" s="265"/>
      <c r="J65" s="266"/>
      <c r="K65" s="175"/>
      <c r="L65" s="265"/>
      <c r="M65" s="266"/>
      <c r="N65" s="175"/>
      <c r="O65" s="175"/>
      <c r="P65" s="175"/>
      <c r="Q65" s="175"/>
      <c r="R65" s="175"/>
      <c r="S65" s="175"/>
      <c r="T65" s="176"/>
      <c r="U65" s="175"/>
      <c r="V65" s="175"/>
      <c r="W65" s="175"/>
      <c r="X65" s="175"/>
      <c r="Y65" s="175"/>
      <c r="Z65" s="262">
        <f t="shared" si="0"/>
        <v>0</v>
      </c>
      <c r="AA65" s="267"/>
      <c r="AB65" s="260">
        <f t="shared" si="1"/>
        <v>0</v>
      </c>
      <c r="AC65" s="261"/>
      <c r="AD65" s="260">
        <f t="shared" si="2"/>
        <v>0</v>
      </c>
      <c r="AE65" s="261"/>
      <c r="AF65" s="260">
        <f t="shared" si="3"/>
        <v>0</v>
      </c>
      <c r="AG65" s="264"/>
      <c r="AH65" s="177">
        <f t="shared" si="5"/>
        <v>0</v>
      </c>
      <c r="AI65" s="178" t="str">
        <f t="shared" si="4"/>
        <v/>
      </c>
      <c r="AJ65" s="179"/>
      <c r="AK65" s="134"/>
    </row>
    <row r="66" spans="1:37" s="135" customFormat="1" ht="22.5" customHeight="1" x14ac:dyDescent="0.2">
      <c r="A66" s="165"/>
      <c r="B66" s="166"/>
      <c r="C66" s="268"/>
      <c r="D66" s="269"/>
      <c r="E66" s="268"/>
      <c r="F66" s="269"/>
      <c r="G66" s="268"/>
      <c r="H66" s="269"/>
      <c r="I66" s="268"/>
      <c r="J66" s="269"/>
      <c r="K66" s="168"/>
      <c r="L66" s="268"/>
      <c r="M66" s="269"/>
      <c r="N66" s="168"/>
      <c r="O66" s="168"/>
      <c r="P66" s="168"/>
      <c r="Q66" s="168"/>
      <c r="R66" s="168"/>
      <c r="S66" s="168"/>
      <c r="T66" s="169"/>
      <c r="U66" s="168"/>
      <c r="V66" s="168"/>
      <c r="W66" s="168"/>
      <c r="X66" s="168"/>
      <c r="Y66" s="168"/>
      <c r="Z66" s="270">
        <f t="shared" si="0"/>
        <v>0</v>
      </c>
      <c r="AA66" s="271"/>
      <c r="AB66" s="270">
        <f t="shared" si="1"/>
        <v>0</v>
      </c>
      <c r="AC66" s="271"/>
      <c r="AD66" s="270">
        <f t="shared" si="2"/>
        <v>0</v>
      </c>
      <c r="AE66" s="271"/>
      <c r="AF66" s="270">
        <f t="shared" si="3"/>
        <v>0</v>
      </c>
      <c r="AG66" s="272"/>
      <c r="AH66" s="170">
        <f t="shared" si="5"/>
        <v>0</v>
      </c>
      <c r="AI66" s="171" t="str">
        <f t="shared" si="4"/>
        <v/>
      </c>
      <c r="AJ66" s="172"/>
      <c r="AK66" s="134"/>
    </row>
    <row r="67" spans="1:37" s="135" customFormat="1" ht="22.5" customHeight="1" x14ac:dyDescent="0.2">
      <c r="A67" s="165"/>
      <c r="B67" s="166"/>
      <c r="C67" s="268"/>
      <c r="D67" s="269"/>
      <c r="E67" s="268"/>
      <c r="F67" s="269"/>
      <c r="G67" s="268"/>
      <c r="H67" s="269"/>
      <c r="I67" s="268"/>
      <c r="J67" s="269"/>
      <c r="K67" s="168"/>
      <c r="L67" s="268"/>
      <c r="M67" s="269"/>
      <c r="N67" s="168"/>
      <c r="O67" s="168"/>
      <c r="P67" s="168"/>
      <c r="Q67" s="168"/>
      <c r="R67" s="168"/>
      <c r="S67" s="168"/>
      <c r="T67" s="169"/>
      <c r="U67" s="168"/>
      <c r="V67" s="168"/>
      <c r="W67" s="168"/>
      <c r="X67" s="168"/>
      <c r="Y67" s="168"/>
      <c r="Z67" s="260">
        <f t="shared" si="0"/>
        <v>0</v>
      </c>
      <c r="AA67" s="261"/>
      <c r="AB67" s="260">
        <f t="shared" si="1"/>
        <v>0</v>
      </c>
      <c r="AC67" s="261"/>
      <c r="AD67" s="260">
        <f t="shared" si="2"/>
        <v>0</v>
      </c>
      <c r="AE67" s="261"/>
      <c r="AF67" s="260">
        <f t="shared" si="3"/>
        <v>0</v>
      </c>
      <c r="AG67" s="264"/>
      <c r="AH67" s="170">
        <f t="shared" si="5"/>
        <v>0</v>
      </c>
      <c r="AI67" s="171" t="str">
        <f t="shared" si="4"/>
        <v/>
      </c>
      <c r="AJ67" s="172"/>
      <c r="AK67" s="134"/>
    </row>
    <row r="68" spans="1:37" s="135" customFormat="1" ht="22.5" customHeight="1" x14ac:dyDescent="0.2">
      <c r="A68" s="165"/>
      <c r="B68" s="166"/>
      <c r="C68" s="268"/>
      <c r="D68" s="269"/>
      <c r="E68" s="268"/>
      <c r="F68" s="269"/>
      <c r="G68" s="268"/>
      <c r="H68" s="269"/>
      <c r="I68" s="268"/>
      <c r="J68" s="269"/>
      <c r="K68" s="168"/>
      <c r="L68" s="268"/>
      <c r="M68" s="269"/>
      <c r="N68" s="168"/>
      <c r="O68" s="168"/>
      <c r="P68" s="168"/>
      <c r="Q68" s="168"/>
      <c r="R68" s="168"/>
      <c r="S68" s="168"/>
      <c r="T68" s="169"/>
      <c r="U68" s="168"/>
      <c r="V68" s="168"/>
      <c r="W68" s="168"/>
      <c r="X68" s="168"/>
      <c r="Y68" s="168"/>
      <c r="Z68" s="260">
        <f t="shared" si="0"/>
        <v>0</v>
      </c>
      <c r="AA68" s="261"/>
      <c r="AB68" s="260">
        <f t="shared" si="1"/>
        <v>0</v>
      </c>
      <c r="AC68" s="261"/>
      <c r="AD68" s="260">
        <f t="shared" si="2"/>
        <v>0</v>
      </c>
      <c r="AE68" s="261"/>
      <c r="AF68" s="260">
        <f t="shared" si="3"/>
        <v>0</v>
      </c>
      <c r="AG68" s="264"/>
      <c r="AH68" s="170">
        <f t="shared" si="5"/>
        <v>0</v>
      </c>
      <c r="AI68" s="171" t="str">
        <f t="shared" si="4"/>
        <v/>
      </c>
      <c r="AJ68" s="172"/>
      <c r="AK68" s="134"/>
    </row>
    <row r="69" spans="1:37" s="135" customFormat="1" ht="22.5" customHeight="1" x14ac:dyDescent="0.2">
      <c r="A69" s="165"/>
      <c r="B69" s="166"/>
      <c r="C69" s="268"/>
      <c r="D69" s="269"/>
      <c r="E69" s="268"/>
      <c r="F69" s="269"/>
      <c r="G69" s="268"/>
      <c r="H69" s="269"/>
      <c r="I69" s="268"/>
      <c r="J69" s="269"/>
      <c r="K69" s="168"/>
      <c r="L69" s="268"/>
      <c r="M69" s="269"/>
      <c r="N69" s="168"/>
      <c r="O69" s="168"/>
      <c r="P69" s="168"/>
      <c r="Q69" s="168"/>
      <c r="R69" s="168"/>
      <c r="S69" s="168"/>
      <c r="T69" s="169"/>
      <c r="U69" s="168"/>
      <c r="V69" s="168"/>
      <c r="W69" s="168"/>
      <c r="X69" s="168"/>
      <c r="Y69" s="168"/>
      <c r="Z69" s="260">
        <f t="shared" si="0"/>
        <v>0</v>
      </c>
      <c r="AA69" s="261"/>
      <c r="AB69" s="260">
        <f t="shared" si="1"/>
        <v>0</v>
      </c>
      <c r="AC69" s="261"/>
      <c r="AD69" s="260">
        <f t="shared" si="2"/>
        <v>0</v>
      </c>
      <c r="AE69" s="261"/>
      <c r="AF69" s="260">
        <f t="shared" si="3"/>
        <v>0</v>
      </c>
      <c r="AG69" s="264"/>
      <c r="AH69" s="170">
        <f t="shared" si="5"/>
        <v>0</v>
      </c>
      <c r="AI69" s="171" t="str">
        <f t="shared" si="4"/>
        <v/>
      </c>
      <c r="AJ69" s="172"/>
      <c r="AK69" s="134"/>
    </row>
    <row r="70" spans="1:37" s="135" customFormat="1" ht="22.5" customHeight="1" x14ac:dyDescent="0.2">
      <c r="A70" s="165"/>
      <c r="B70" s="166"/>
      <c r="C70" s="268"/>
      <c r="D70" s="269"/>
      <c r="E70" s="268"/>
      <c r="F70" s="269"/>
      <c r="G70" s="268"/>
      <c r="H70" s="269"/>
      <c r="I70" s="268"/>
      <c r="J70" s="269"/>
      <c r="K70" s="168"/>
      <c r="L70" s="268"/>
      <c r="M70" s="269"/>
      <c r="N70" s="168"/>
      <c r="O70" s="168"/>
      <c r="P70" s="168"/>
      <c r="Q70" s="168"/>
      <c r="R70" s="168"/>
      <c r="S70" s="168"/>
      <c r="T70" s="169"/>
      <c r="U70" s="168"/>
      <c r="V70" s="168"/>
      <c r="W70" s="168"/>
      <c r="X70" s="168"/>
      <c r="Y70" s="168"/>
      <c r="Z70" s="260">
        <f t="shared" si="0"/>
        <v>0</v>
      </c>
      <c r="AA70" s="261"/>
      <c r="AB70" s="260">
        <f t="shared" si="1"/>
        <v>0</v>
      </c>
      <c r="AC70" s="261"/>
      <c r="AD70" s="260">
        <f t="shared" si="2"/>
        <v>0</v>
      </c>
      <c r="AE70" s="261"/>
      <c r="AF70" s="260">
        <f t="shared" si="3"/>
        <v>0</v>
      </c>
      <c r="AG70" s="264"/>
      <c r="AH70" s="170">
        <f t="shared" si="5"/>
        <v>0</v>
      </c>
      <c r="AI70" s="171" t="str">
        <f t="shared" si="4"/>
        <v/>
      </c>
      <c r="AJ70" s="172"/>
      <c r="AK70" s="134"/>
    </row>
    <row r="71" spans="1:37" s="135" customFormat="1" ht="22.5" customHeight="1" x14ac:dyDescent="0.2">
      <c r="A71" s="173"/>
      <c r="B71" s="174"/>
      <c r="C71" s="265"/>
      <c r="D71" s="266"/>
      <c r="E71" s="265"/>
      <c r="F71" s="266"/>
      <c r="G71" s="265"/>
      <c r="H71" s="266"/>
      <c r="I71" s="265"/>
      <c r="J71" s="266"/>
      <c r="K71" s="175"/>
      <c r="L71" s="265"/>
      <c r="M71" s="266"/>
      <c r="N71" s="175"/>
      <c r="O71" s="175"/>
      <c r="P71" s="175"/>
      <c r="Q71" s="175"/>
      <c r="R71" s="175"/>
      <c r="S71" s="175"/>
      <c r="T71" s="176"/>
      <c r="U71" s="175"/>
      <c r="V71" s="175"/>
      <c r="W71" s="175"/>
      <c r="X71" s="175"/>
      <c r="Y71" s="175"/>
      <c r="Z71" s="262">
        <f t="shared" si="0"/>
        <v>0</v>
      </c>
      <c r="AA71" s="267"/>
      <c r="AB71" s="260">
        <f t="shared" si="1"/>
        <v>0</v>
      </c>
      <c r="AC71" s="261"/>
      <c r="AD71" s="260">
        <f t="shared" si="2"/>
        <v>0</v>
      </c>
      <c r="AE71" s="261"/>
      <c r="AF71" s="260">
        <f t="shared" si="3"/>
        <v>0</v>
      </c>
      <c r="AG71" s="264"/>
      <c r="AH71" s="177">
        <f t="shared" si="5"/>
        <v>0</v>
      </c>
      <c r="AI71" s="178" t="str">
        <f t="shared" si="4"/>
        <v/>
      </c>
      <c r="AJ71" s="179"/>
      <c r="AK71" s="134"/>
    </row>
    <row r="72" spans="1:37" s="135" customFormat="1" ht="22.5" customHeight="1" x14ac:dyDescent="0.2">
      <c r="A72" s="165"/>
      <c r="B72" s="166"/>
      <c r="C72" s="268"/>
      <c r="D72" s="269"/>
      <c r="E72" s="268"/>
      <c r="F72" s="269"/>
      <c r="G72" s="268"/>
      <c r="H72" s="269"/>
      <c r="I72" s="268"/>
      <c r="J72" s="269"/>
      <c r="K72" s="168"/>
      <c r="L72" s="268"/>
      <c r="M72" s="269"/>
      <c r="N72" s="168"/>
      <c r="O72" s="168"/>
      <c r="P72" s="168"/>
      <c r="Q72" s="168"/>
      <c r="R72" s="168"/>
      <c r="S72" s="168"/>
      <c r="T72" s="169"/>
      <c r="U72" s="168"/>
      <c r="V72" s="168"/>
      <c r="W72" s="168"/>
      <c r="X72" s="168"/>
      <c r="Y72" s="168"/>
      <c r="Z72" s="270">
        <f t="shared" si="0"/>
        <v>0</v>
      </c>
      <c r="AA72" s="271"/>
      <c r="AB72" s="270">
        <f t="shared" si="1"/>
        <v>0</v>
      </c>
      <c r="AC72" s="271"/>
      <c r="AD72" s="270">
        <f t="shared" si="2"/>
        <v>0</v>
      </c>
      <c r="AE72" s="271"/>
      <c r="AF72" s="270">
        <f t="shared" si="3"/>
        <v>0</v>
      </c>
      <c r="AG72" s="272"/>
      <c r="AH72" s="170">
        <f t="shared" si="5"/>
        <v>0</v>
      </c>
      <c r="AI72" s="171" t="str">
        <f t="shared" si="4"/>
        <v/>
      </c>
      <c r="AJ72" s="172"/>
      <c r="AK72" s="134"/>
    </row>
    <row r="73" spans="1:37" s="135" customFormat="1" ht="22.5" customHeight="1" x14ac:dyDescent="0.2">
      <c r="A73" s="165"/>
      <c r="B73" s="166"/>
      <c r="C73" s="268"/>
      <c r="D73" s="269"/>
      <c r="E73" s="268"/>
      <c r="F73" s="269"/>
      <c r="G73" s="268"/>
      <c r="H73" s="269"/>
      <c r="I73" s="268"/>
      <c r="J73" s="269"/>
      <c r="K73" s="168"/>
      <c r="L73" s="268"/>
      <c r="M73" s="269"/>
      <c r="N73" s="168"/>
      <c r="O73" s="168"/>
      <c r="P73" s="168"/>
      <c r="Q73" s="168"/>
      <c r="R73" s="168"/>
      <c r="S73" s="168"/>
      <c r="T73" s="169"/>
      <c r="U73" s="168"/>
      <c r="V73" s="168"/>
      <c r="W73" s="168"/>
      <c r="X73" s="168"/>
      <c r="Y73" s="168"/>
      <c r="Z73" s="260">
        <f t="shared" si="0"/>
        <v>0</v>
      </c>
      <c r="AA73" s="261"/>
      <c r="AB73" s="260">
        <f t="shared" si="1"/>
        <v>0</v>
      </c>
      <c r="AC73" s="261"/>
      <c r="AD73" s="260">
        <f t="shared" si="2"/>
        <v>0</v>
      </c>
      <c r="AE73" s="261"/>
      <c r="AF73" s="260">
        <f t="shared" si="3"/>
        <v>0</v>
      </c>
      <c r="AG73" s="264"/>
      <c r="AH73" s="170">
        <f t="shared" si="5"/>
        <v>0</v>
      </c>
      <c r="AI73" s="171" t="str">
        <f t="shared" si="4"/>
        <v/>
      </c>
      <c r="AJ73" s="172"/>
      <c r="AK73" s="134"/>
    </row>
    <row r="74" spans="1:37" s="135" customFormat="1" ht="22.5" customHeight="1" x14ac:dyDescent="0.2">
      <c r="A74" s="165"/>
      <c r="B74" s="166"/>
      <c r="C74" s="268"/>
      <c r="D74" s="269"/>
      <c r="E74" s="268"/>
      <c r="F74" s="269"/>
      <c r="G74" s="268"/>
      <c r="H74" s="269"/>
      <c r="I74" s="268"/>
      <c r="J74" s="269"/>
      <c r="K74" s="168"/>
      <c r="L74" s="268"/>
      <c r="M74" s="269"/>
      <c r="N74" s="168"/>
      <c r="O74" s="168"/>
      <c r="P74" s="168"/>
      <c r="Q74" s="168"/>
      <c r="R74" s="168"/>
      <c r="S74" s="168"/>
      <c r="T74" s="169"/>
      <c r="U74" s="168"/>
      <c r="V74" s="168"/>
      <c r="W74" s="168"/>
      <c r="X74" s="168"/>
      <c r="Y74" s="168"/>
      <c r="Z74" s="260">
        <f t="shared" si="0"/>
        <v>0</v>
      </c>
      <c r="AA74" s="261"/>
      <c r="AB74" s="260">
        <f t="shared" si="1"/>
        <v>0</v>
      </c>
      <c r="AC74" s="261"/>
      <c r="AD74" s="260">
        <f t="shared" si="2"/>
        <v>0</v>
      </c>
      <c r="AE74" s="261"/>
      <c r="AF74" s="260">
        <f t="shared" si="3"/>
        <v>0</v>
      </c>
      <c r="AG74" s="264"/>
      <c r="AH74" s="170">
        <f t="shared" si="5"/>
        <v>0</v>
      </c>
      <c r="AI74" s="171" t="str">
        <f t="shared" si="4"/>
        <v/>
      </c>
      <c r="AJ74" s="172"/>
      <c r="AK74" s="134"/>
    </row>
    <row r="75" spans="1:37" s="135" customFormat="1" ht="22.5" customHeight="1" x14ac:dyDescent="0.2">
      <c r="A75" s="165"/>
      <c r="B75" s="166"/>
      <c r="C75" s="268"/>
      <c r="D75" s="269"/>
      <c r="E75" s="268"/>
      <c r="F75" s="269"/>
      <c r="G75" s="268"/>
      <c r="H75" s="269"/>
      <c r="I75" s="268"/>
      <c r="J75" s="269"/>
      <c r="K75" s="168"/>
      <c r="L75" s="268"/>
      <c r="M75" s="269"/>
      <c r="N75" s="168"/>
      <c r="O75" s="168"/>
      <c r="P75" s="168"/>
      <c r="Q75" s="168"/>
      <c r="R75" s="168"/>
      <c r="S75" s="168"/>
      <c r="T75" s="169"/>
      <c r="U75" s="168"/>
      <c r="V75" s="168"/>
      <c r="W75" s="168"/>
      <c r="X75" s="168"/>
      <c r="Y75" s="168"/>
      <c r="Z75" s="260">
        <f t="shared" si="0"/>
        <v>0</v>
      </c>
      <c r="AA75" s="261"/>
      <c r="AB75" s="260">
        <f t="shared" si="1"/>
        <v>0</v>
      </c>
      <c r="AC75" s="261"/>
      <c r="AD75" s="260">
        <f t="shared" si="2"/>
        <v>0</v>
      </c>
      <c r="AE75" s="261"/>
      <c r="AF75" s="260">
        <f t="shared" si="3"/>
        <v>0</v>
      </c>
      <c r="AG75" s="264"/>
      <c r="AH75" s="170">
        <f t="shared" si="5"/>
        <v>0</v>
      </c>
      <c r="AI75" s="171" t="str">
        <f t="shared" si="4"/>
        <v/>
      </c>
      <c r="AJ75" s="172"/>
      <c r="AK75" s="134"/>
    </row>
    <row r="76" spans="1:37" s="135" customFormat="1" ht="22.5" customHeight="1" x14ac:dyDescent="0.2">
      <c r="A76" s="165"/>
      <c r="B76" s="166"/>
      <c r="C76" s="268"/>
      <c r="D76" s="269"/>
      <c r="E76" s="268"/>
      <c r="F76" s="269"/>
      <c r="G76" s="268"/>
      <c r="H76" s="269"/>
      <c r="I76" s="268"/>
      <c r="J76" s="269"/>
      <c r="K76" s="168"/>
      <c r="L76" s="268"/>
      <c r="M76" s="269"/>
      <c r="N76" s="168"/>
      <c r="O76" s="168"/>
      <c r="P76" s="168"/>
      <c r="Q76" s="168"/>
      <c r="R76" s="168"/>
      <c r="S76" s="168"/>
      <c r="T76" s="169"/>
      <c r="U76" s="168"/>
      <c r="V76" s="168"/>
      <c r="W76" s="168"/>
      <c r="X76" s="168"/>
      <c r="Y76" s="168"/>
      <c r="Z76" s="260">
        <f t="shared" si="0"/>
        <v>0</v>
      </c>
      <c r="AA76" s="261"/>
      <c r="AB76" s="260">
        <f t="shared" si="1"/>
        <v>0</v>
      </c>
      <c r="AC76" s="261"/>
      <c r="AD76" s="260">
        <f t="shared" si="2"/>
        <v>0</v>
      </c>
      <c r="AE76" s="261"/>
      <c r="AF76" s="260">
        <f t="shared" si="3"/>
        <v>0</v>
      </c>
      <c r="AG76" s="264"/>
      <c r="AH76" s="170">
        <f t="shared" si="5"/>
        <v>0</v>
      </c>
      <c r="AI76" s="171" t="str">
        <f t="shared" si="4"/>
        <v/>
      </c>
      <c r="AJ76" s="172"/>
      <c r="AK76" s="134"/>
    </row>
    <row r="77" spans="1:37" s="135" customFormat="1" ht="22.5" customHeight="1" x14ac:dyDescent="0.2">
      <c r="A77" s="173"/>
      <c r="B77" s="174"/>
      <c r="C77" s="265"/>
      <c r="D77" s="266"/>
      <c r="E77" s="265"/>
      <c r="F77" s="266"/>
      <c r="G77" s="265"/>
      <c r="H77" s="266"/>
      <c r="I77" s="265"/>
      <c r="J77" s="266"/>
      <c r="K77" s="175"/>
      <c r="L77" s="265"/>
      <c r="M77" s="266"/>
      <c r="N77" s="175"/>
      <c r="O77" s="175"/>
      <c r="P77" s="175"/>
      <c r="Q77" s="175"/>
      <c r="R77" s="175"/>
      <c r="S77" s="175"/>
      <c r="T77" s="176"/>
      <c r="U77" s="175"/>
      <c r="V77" s="175"/>
      <c r="W77" s="175"/>
      <c r="X77" s="175"/>
      <c r="Y77" s="175"/>
      <c r="Z77" s="262">
        <f t="shared" si="0"/>
        <v>0</v>
      </c>
      <c r="AA77" s="267"/>
      <c r="AB77" s="260">
        <f t="shared" si="1"/>
        <v>0</v>
      </c>
      <c r="AC77" s="261"/>
      <c r="AD77" s="260">
        <f t="shared" si="2"/>
        <v>0</v>
      </c>
      <c r="AE77" s="261"/>
      <c r="AF77" s="260">
        <f t="shared" si="3"/>
        <v>0</v>
      </c>
      <c r="AG77" s="264"/>
      <c r="AH77" s="177">
        <f t="shared" si="5"/>
        <v>0</v>
      </c>
      <c r="AI77" s="178" t="str">
        <f t="shared" si="4"/>
        <v/>
      </c>
      <c r="AJ77" s="179"/>
      <c r="AK77" s="134"/>
    </row>
    <row r="78" spans="1:37" s="135" customFormat="1" ht="22.5" customHeight="1" x14ac:dyDescent="0.2">
      <c r="A78" s="165"/>
      <c r="B78" s="166"/>
      <c r="C78" s="268"/>
      <c r="D78" s="269"/>
      <c r="E78" s="268"/>
      <c r="F78" s="269"/>
      <c r="G78" s="268"/>
      <c r="H78" s="269"/>
      <c r="I78" s="268"/>
      <c r="J78" s="269"/>
      <c r="K78" s="168"/>
      <c r="L78" s="268"/>
      <c r="M78" s="269"/>
      <c r="N78" s="168"/>
      <c r="O78" s="168"/>
      <c r="P78" s="168"/>
      <c r="Q78" s="168"/>
      <c r="R78" s="168"/>
      <c r="S78" s="168"/>
      <c r="T78" s="169"/>
      <c r="U78" s="168"/>
      <c r="V78" s="168"/>
      <c r="W78" s="168"/>
      <c r="X78" s="168"/>
      <c r="Y78" s="168"/>
      <c r="Z78" s="270">
        <f t="shared" si="0"/>
        <v>0</v>
      </c>
      <c r="AA78" s="271"/>
      <c r="AB78" s="270">
        <f t="shared" si="1"/>
        <v>0</v>
      </c>
      <c r="AC78" s="271"/>
      <c r="AD78" s="270">
        <f t="shared" si="2"/>
        <v>0</v>
      </c>
      <c r="AE78" s="271"/>
      <c r="AF78" s="270">
        <f t="shared" si="3"/>
        <v>0</v>
      </c>
      <c r="AG78" s="272"/>
      <c r="AH78" s="170">
        <f t="shared" si="5"/>
        <v>0</v>
      </c>
      <c r="AI78" s="171" t="str">
        <f t="shared" si="4"/>
        <v/>
      </c>
      <c r="AJ78" s="172"/>
      <c r="AK78" s="134"/>
    </row>
    <row r="79" spans="1:37" s="135" customFormat="1" ht="22.5" customHeight="1" x14ac:dyDescent="0.2">
      <c r="A79" s="165"/>
      <c r="B79" s="166"/>
      <c r="C79" s="268"/>
      <c r="D79" s="269"/>
      <c r="E79" s="268"/>
      <c r="F79" s="269"/>
      <c r="G79" s="268"/>
      <c r="H79" s="269"/>
      <c r="I79" s="268"/>
      <c r="J79" s="269"/>
      <c r="K79" s="168"/>
      <c r="L79" s="268"/>
      <c r="M79" s="269"/>
      <c r="N79" s="168"/>
      <c r="O79" s="168"/>
      <c r="P79" s="168"/>
      <c r="Q79" s="168"/>
      <c r="R79" s="168"/>
      <c r="S79" s="168"/>
      <c r="T79" s="169"/>
      <c r="U79" s="168"/>
      <c r="V79" s="168"/>
      <c r="W79" s="168"/>
      <c r="X79" s="168"/>
      <c r="Y79" s="168"/>
      <c r="Z79" s="260">
        <f t="shared" si="0"/>
        <v>0</v>
      </c>
      <c r="AA79" s="261"/>
      <c r="AB79" s="260">
        <f t="shared" si="1"/>
        <v>0</v>
      </c>
      <c r="AC79" s="261"/>
      <c r="AD79" s="260">
        <f t="shared" si="2"/>
        <v>0</v>
      </c>
      <c r="AE79" s="261"/>
      <c r="AF79" s="260">
        <f t="shared" si="3"/>
        <v>0</v>
      </c>
      <c r="AG79" s="264"/>
      <c r="AH79" s="170">
        <f t="shared" si="5"/>
        <v>0</v>
      </c>
      <c r="AI79" s="171" t="str">
        <f t="shared" si="4"/>
        <v/>
      </c>
      <c r="AJ79" s="172"/>
      <c r="AK79" s="134"/>
    </row>
    <row r="80" spans="1:37" s="135" customFormat="1" ht="22.5" customHeight="1" x14ac:dyDescent="0.2">
      <c r="A80" s="165"/>
      <c r="B80" s="166"/>
      <c r="C80" s="268"/>
      <c r="D80" s="269"/>
      <c r="E80" s="268"/>
      <c r="F80" s="269"/>
      <c r="G80" s="268"/>
      <c r="H80" s="269"/>
      <c r="I80" s="268"/>
      <c r="J80" s="269"/>
      <c r="K80" s="168"/>
      <c r="L80" s="268"/>
      <c r="M80" s="269"/>
      <c r="N80" s="168"/>
      <c r="O80" s="168"/>
      <c r="P80" s="168"/>
      <c r="Q80" s="168"/>
      <c r="R80" s="168"/>
      <c r="S80" s="168"/>
      <c r="T80" s="169"/>
      <c r="U80" s="168"/>
      <c r="V80" s="168"/>
      <c r="W80" s="168"/>
      <c r="X80" s="168"/>
      <c r="Y80" s="168"/>
      <c r="Z80" s="260">
        <f t="shared" si="0"/>
        <v>0</v>
      </c>
      <c r="AA80" s="261"/>
      <c r="AB80" s="260">
        <f t="shared" si="1"/>
        <v>0</v>
      </c>
      <c r="AC80" s="261"/>
      <c r="AD80" s="260">
        <f t="shared" si="2"/>
        <v>0</v>
      </c>
      <c r="AE80" s="261"/>
      <c r="AF80" s="260">
        <f t="shared" si="3"/>
        <v>0</v>
      </c>
      <c r="AG80" s="264"/>
      <c r="AH80" s="170">
        <f t="shared" si="5"/>
        <v>0</v>
      </c>
      <c r="AI80" s="171" t="str">
        <f t="shared" si="4"/>
        <v/>
      </c>
      <c r="AJ80" s="172"/>
      <c r="AK80" s="134"/>
    </row>
    <row r="81" spans="1:37" s="135" customFormat="1" ht="22.5" customHeight="1" x14ac:dyDescent="0.2">
      <c r="A81" s="165"/>
      <c r="B81" s="166"/>
      <c r="C81" s="180"/>
      <c r="D81" s="168"/>
      <c r="E81" s="180"/>
      <c r="F81" s="168"/>
      <c r="G81" s="180"/>
      <c r="H81" s="168"/>
      <c r="I81" s="180"/>
      <c r="J81" s="168"/>
      <c r="K81" s="168"/>
      <c r="L81" s="180"/>
      <c r="M81" s="168"/>
      <c r="N81" s="168"/>
      <c r="O81" s="168"/>
      <c r="P81" s="168"/>
      <c r="Q81" s="168"/>
      <c r="R81" s="168"/>
      <c r="S81" s="168"/>
      <c r="T81" s="169"/>
      <c r="U81" s="168"/>
      <c r="V81" s="168"/>
      <c r="W81" s="168"/>
      <c r="X81" s="168"/>
      <c r="Y81" s="168"/>
      <c r="Z81" s="260">
        <f t="shared" si="0"/>
        <v>0</v>
      </c>
      <c r="AA81" s="261"/>
      <c r="AB81" s="260">
        <f t="shared" si="1"/>
        <v>0</v>
      </c>
      <c r="AC81" s="261"/>
      <c r="AD81" s="260">
        <f t="shared" si="2"/>
        <v>0</v>
      </c>
      <c r="AE81" s="261"/>
      <c r="AF81" s="260">
        <f t="shared" si="3"/>
        <v>0</v>
      </c>
      <c r="AG81" s="264"/>
      <c r="AH81" s="170">
        <f t="shared" si="5"/>
        <v>0</v>
      </c>
      <c r="AI81" s="171" t="str">
        <f t="shared" si="4"/>
        <v/>
      </c>
      <c r="AJ81" s="172"/>
      <c r="AK81" s="134"/>
    </row>
    <row r="82" spans="1:37" s="135" customFormat="1" ht="22.5" customHeight="1" x14ac:dyDescent="0.2">
      <c r="A82" s="165"/>
      <c r="B82" s="166"/>
      <c r="C82" s="268"/>
      <c r="D82" s="269"/>
      <c r="E82" s="268"/>
      <c r="F82" s="269"/>
      <c r="G82" s="268"/>
      <c r="H82" s="269"/>
      <c r="I82" s="268"/>
      <c r="J82" s="269"/>
      <c r="K82" s="168"/>
      <c r="L82" s="268"/>
      <c r="M82" s="269"/>
      <c r="N82" s="168"/>
      <c r="O82" s="168"/>
      <c r="P82" s="168"/>
      <c r="Q82" s="168"/>
      <c r="R82" s="168"/>
      <c r="S82" s="168"/>
      <c r="T82" s="169"/>
      <c r="U82" s="168"/>
      <c r="V82" s="168"/>
      <c r="W82" s="168"/>
      <c r="X82" s="168"/>
      <c r="Y82" s="168"/>
      <c r="Z82" s="260">
        <f t="shared" ref="Z82:Z83" si="6">E82*2+G82*2+I82</f>
        <v>0</v>
      </c>
      <c r="AA82" s="261"/>
      <c r="AB82" s="260">
        <f t="shared" ref="AB82:AB83" si="7">L82*2+N82*3+O82*3</f>
        <v>0</v>
      </c>
      <c r="AC82" s="261"/>
      <c r="AD82" s="260">
        <f t="shared" si="2"/>
        <v>0</v>
      </c>
      <c r="AE82" s="261"/>
      <c r="AF82" s="260">
        <f t="shared" si="3"/>
        <v>0</v>
      </c>
      <c r="AG82" s="264"/>
      <c r="AH82" s="170">
        <f t="shared" si="5"/>
        <v>0</v>
      </c>
      <c r="AI82" s="171" t="str">
        <f t="shared" si="4"/>
        <v/>
      </c>
      <c r="AJ82" s="172"/>
      <c r="AK82" s="134"/>
    </row>
    <row r="83" spans="1:37" s="135" customFormat="1" ht="22.5" customHeight="1" x14ac:dyDescent="0.2">
      <c r="A83" s="173"/>
      <c r="B83" s="174"/>
      <c r="C83" s="265"/>
      <c r="D83" s="266"/>
      <c r="E83" s="265"/>
      <c r="F83" s="266"/>
      <c r="G83" s="265"/>
      <c r="H83" s="266"/>
      <c r="I83" s="265"/>
      <c r="J83" s="266"/>
      <c r="K83" s="175"/>
      <c r="L83" s="265"/>
      <c r="M83" s="266"/>
      <c r="N83" s="175"/>
      <c r="O83" s="175"/>
      <c r="P83" s="175"/>
      <c r="Q83" s="175"/>
      <c r="R83" s="175"/>
      <c r="S83" s="175"/>
      <c r="T83" s="176"/>
      <c r="U83" s="175"/>
      <c r="V83" s="175"/>
      <c r="W83" s="175"/>
      <c r="X83" s="175"/>
      <c r="Y83" s="175"/>
      <c r="Z83" s="262">
        <f t="shared" si="6"/>
        <v>0</v>
      </c>
      <c r="AA83" s="267"/>
      <c r="AB83" s="262">
        <f t="shared" si="7"/>
        <v>0</v>
      </c>
      <c r="AC83" s="267"/>
      <c r="AD83" s="260">
        <f>P83*2+Q83*1+R83*1+S83*2</f>
        <v>0</v>
      </c>
      <c r="AE83" s="261"/>
      <c r="AF83" s="262">
        <f>U83*3+V83*4+W83*2+X83*2+Y83*2</f>
        <v>0</v>
      </c>
      <c r="AG83" s="263"/>
      <c r="AH83" s="177">
        <f t="shared" si="5"/>
        <v>0</v>
      </c>
      <c r="AI83" s="178" t="str">
        <f>IF(ISBLANK(C83),IF(AH83=0,"",IF(OR(O83&lt;5,E83&lt;5,G83&lt;5,I83&lt;5,L83&lt;5,N83&lt;5,P83&lt;5,Q83&lt;5,U83&lt;5,V83&lt;5,W83&lt;5,X83&lt;5,Y83&lt;5,R83&lt;5,S83&lt;5,T83&lt;&gt;"F"),"KO",IF(AND(Z83&gt;=50,AB83&gt;=80,AD83&gt;=60,AF83&gt;=130),"OK","KO"))),"OK")</f>
        <v/>
      </c>
      <c r="AJ83" s="179"/>
      <c r="AK83" s="134"/>
    </row>
  </sheetData>
  <mergeCells count="610">
    <mergeCell ref="C1:AI3"/>
    <mergeCell ref="C4:AI5"/>
    <mergeCell ref="C7:D7"/>
    <mergeCell ref="F7:AJ7"/>
    <mergeCell ref="C8:D8"/>
    <mergeCell ref="E8:AJ8"/>
    <mergeCell ref="C10:AJ10"/>
    <mergeCell ref="C12:AJ12"/>
    <mergeCell ref="B14:AJ14"/>
    <mergeCell ref="B15:AJ15"/>
    <mergeCell ref="A16:B16"/>
    <mergeCell ref="E16:J16"/>
    <mergeCell ref="L16:O16"/>
    <mergeCell ref="P16:T16"/>
    <mergeCell ref="U16:Y16"/>
    <mergeCell ref="Z16:AJ16"/>
    <mergeCell ref="C17:D17"/>
    <mergeCell ref="E17:F17"/>
    <mergeCell ref="G17:H17"/>
    <mergeCell ref="I17:J17"/>
    <mergeCell ref="L17:M17"/>
    <mergeCell ref="C18:D18"/>
    <mergeCell ref="E18:F18"/>
    <mergeCell ref="G18:H18"/>
    <mergeCell ref="I18:J18"/>
    <mergeCell ref="L18:M18"/>
    <mergeCell ref="Z18:AA18"/>
    <mergeCell ref="AB18:AC18"/>
    <mergeCell ref="AD18:AE18"/>
    <mergeCell ref="AF18:AG18"/>
    <mergeCell ref="C19:D19"/>
    <mergeCell ref="E19:F19"/>
    <mergeCell ref="G19:H19"/>
    <mergeCell ref="I19:J19"/>
    <mergeCell ref="L19:M19"/>
    <mergeCell ref="Z19:AA19"/>
    <mergeCell ref="AB19:AC19"/>
    <mergeCell ref="AD19:AE19"/>
    <mergeCell ref="AF19:AG19"/>
    <mergeCell ref="C20:D20"/>
    <mergeCell ref="E20:F20"/>
    <mergeCell ref="G20:H20"/>
    <mergeCell ref="I20:J20"/>
    <mergeCell ref="L20:M20"/>
    <mergeCell ref="Z20:AA20"/>
    <mergeCell ref="AB20:AC20"/>
    <mergeCell ref="AD20:AE20"/>
    <mergeCell ref="AF20:AG20"/>
    <mergeCell ref="C21:D21"/>
    <mergeCell ref="E21:F21"/>
    <mergeCell ref="G21:H21"/>
    <mergeCell ref="I21:J21"/>
    <mergeCell ref="L21:M21"/>
    <mergeCell ref="Z21:AA21"/>
    <mergeCell ref="AB21:AC21"/>
    <mergeCell ref="AD21:AE21"/>
    <mergeCell ref="AF21:AG21"/>
    <mergeCell ref="C22:D22"/>
    <mergeCell ref="E22:F22"/>
    <mergeCell ref="G22:H22"/>
    <mergeCell ref="I22:J22"/>
    <mergeCell ref="L22:M22"/>
    <mergeCell ref="Z22:AA22"/>
    <mergeCell ref="AB22:AC22"/>
    <mergeCell ref="AD22:AE22"/>
    <mergeCell ref="AF22:AG22"/>
    <mergeCell ref="AB23:AC23"/>
    <mergeCell ref="AD23:AE23"/>
    <mergeCell ref="AF23:AG23"/>
    <mergeCell ref="C24:D24"/>
    <mergeCell ref="E24:F24"/>
    <mergeCell ref="G24:H24"/>
    <mergeCell ref="I24:J24"/>
    <mergeCell ref="L24:M24"/>
    <mergeCell ref="Z24:AA24"/>
    <mergeCell ref="AB24:AC24"/>
    <mergeCell ref="C23:D23"/>
    <mergeCell ref="E23:F23"/>
    <mergeCell ref="G23:H23"/>
    <mergeCell ref="I23:J23"/>
    <mergeCell ref="L23:M23"/>
    <mergeCell ref="Z23:AA23"/>
    <mergeCell ref="AD24:AE24"/>
    <mergeCell ref="AF24:AG24"/>
    <mergeCell ref="C25:D25"/>
    <mergeCell ref="E25:F25"/>
    <mergeCell ref="G25:H25"/>
    <mergeCell ref="I25:J25"/>
    <mergeCell ref="L25:M25"/>
    <mergeCell ref="Z25:AA25"/>
    <mergeCell ref="AB25:AC25"/>
    <mergeCell ref="AD25:AE25"/>
    <mergeCell ref="AF25:AG25"/>
    <mergeCell ref="C26:D26"/>
    <mergeCell ref="E26:F26"/>
    <mergeCell ref="G26:H26"/>
    <mergeCell ref="I26:J26"/>
    <mergeCell ref="L26:M26"/>
    <mergeCell ref="Z26:AA26"/>
    <mergeCell ref="AB26:AC26"/>
    <mergeCell ref="AD26:AE26"/>
    <mergeCell ref="AF26:AG26"/>
    <mergeCell ref="AB27:AC27"/>
    <mergeCell ref="AD27:AE27"/>
    <mergeCell ref="AF27:AG27"/>
    <mergeCell ref="C28:D28"/>
    <mergeCell ref="E28:F28"/>
    <mergeCell ref="G28:H28"/>
    <mergeCell ref="I28:J28"/>
    <mergeCell ref="L28:M28"/>
    <mergeCell ref="Z28:AA28"/>
    <mergeCell ref="AB28:AC28"/>
    <mergeCell ref="C27:D27"/>
    <mergeCell ref="E27:F27"/>
    <mergeCell ref="G27:H27"/>
    <mergeCell ref="I27:J27"/>
    <mergeCell ref="L27:M27"/>
    <mergeCell ref="Z27:AA27"/>
    <mergeCell ref="AD28:AE28"/>
    <mergeCell ref="AF28:AG28"/>
    <mergeCell ref="C29:D29"/>
    <mergeCell ref="E29:F29"/>
    <mergeCell ref="G29:H29"/>
    <mergeCell ref="I29:J29"/>
    <mergeCell ref="L29:M29"/>
    <mergeCell ref="Z29:AA29"/>
    <mergeCell ref="AB29:AC29"/>
    <mergeCell ref="AD29:AE29"/>
    <mergeCell ref="AF29:AG29"/>
    <mergeCell ref="C30:D30"/>
    <mergeCell ref="E30:F30"/>
    <mergeCell ref="G30:H30"/>
    <mergeCell ref="I30:J30"/>
    <mergeCell ref="L30:M30"/>
    <mergeCell ref="Z30:AA30"/>
    <mergeCell ref="AB30:AC30"/>
    <mergeCell ref="AD30:AE30"/>
    <mergeCell ref="AF30:AG30"/>
    <mergeCell ref="AB31:AC31"/>
    <mergeCell ref="AD31:AE31"/>
    <mergeCell ref="AF31:AG31"/>
    <mergeCell ref="C32:D32"/>
    <mergeCell ref="E32:F32"/>
    <mergeCell ref="G32:H32"/>
    <mergeCell ref="I32:J32"/>
    <mergeCell ref="L32:M32"/>
    <mergeCell ref="Z32:AA32"/>
    <mergeCell ref="AB32:AC32"/>
    <mergeCell ref="C31:D31"/>
    <mergeCell ref="E31:F31"/>
    <mergeCell ref="G31:H31"/>
    <mergeCell ref="I31:J31"/>
    <mergeCell ref="L31:M31"/>
    <mergeCell ref="Z31:AA31"/>
    <mergeCell ref="AD32:AE32"/>
    <mergeCell ref="AF32:AG32"/>
    <mergeCell ref="C33:D33"/>
    <mergeCell ref="E33:F33"/>
    <mergeCell ref="G33:H33"/>
    <mergeCell ref="I33:J33"/>
    <mergeCell ref="L33:M33"/>
    <mergeCell ref="Z33:AA33"/>
    <mergeCell ref="AB33:AC33"/>
    <mergeCell ref="AD33:AE33"/>
    <mergeCell ref="AF33:AG33"/>
    <mergeCell ref="C34:D34"/>
    <mergeCell ref="E34:F34"/>
    <mergeCell ref="G34:H34"/>
    <mergeCell ref="I34:J34"/>
    <mergeCell ref="L34:M34"/>
    <mergeCell ref="Z34:AA34"/>
    <mergeCell ref="AB34:AC34"/>
    <mergeCell ref="AD34:AE34"/>
    <mergeCell ref="AF34:AG34"/>
    <mergeCell ref="AB35:AC35"/>
    <mergeCell ref="AD35:AE35"/>
    <mergeCell ref="AF35:AG35"/>
    <mergeCell ref="C36:D36"/>
    <mergeCell ref="E36:F36"/>
    <mergeCell ref="G36:H36"/>
    <mergeCell ref="I36:J36"/>
    <mergeCell ref="L36:M36"/>
    <mergeCell ref="Z36:AA36"/>
    <mergeCell ref="AB36:AC36"/>
    <mergeCell ref="C35:D35"/>
    <mergeCell ref="E35:F35"/>
    <mergeCell ref="G35:H35"/>
    <mergeCell ref="I35:J35"/>
    <mergeCell ref="L35:M35"/>
    <mergeCell ref="Z35:AA35"/>
    <mergeCell ref="AD36:AE36"/>
    <mergeCell ref="AF36:AG36"/>
    <mergeCell ref="C37:D37"/>
    <mergeCell ref="E37:F37"/>
    <mergeCell ref="G37:H37"/>
    <mergeCell ref="I37:J37"/>
    <mergeCell ref="L37:M37"/>
    <mergeCell ref="Z37:AA37"/>
    <mergeCell ref="AB37:AC37"/>
    <mergeCell ref="AD37:AE37"/>
    <mergeCell ref="AF37:AG37"/>
    <mergeCell ref="C38:D38"/>
    <mergeCell ref="E38:F38"/>
    <mergeCell ref="G38:H38"/>
    <mergeCell ref="I38:J38"/>
    <mergeCell ref="L38:M38"/>
    <mergeCell ref="Z38:AA38"/>
    <mergeCell ref="AB38:AC38"/>
    <mergeCell ref="AD38:AE38"/>
    <mergeCell ref="AF38:AG38"/>
    <mergeCell ref="AB39:AC39"/>
    <mergeCell ref="AD39:AE39"/>
    <mergeCell ref="AF39:AG39"/>
    <mergeCell ref="C40:D40"/>
    <mergeCell ref="E40:F40"/>
    <mergeCell ref="G40:H40"/>
    <mergeCell ref="I40:J40"/>
    <mergeCell ref="L40:M40"/>
    <mergeCell ref="Z40:AA40"/>
    <mergeCell ref="AB40:AC40"/>
    <mergeCell ref="C39:D39"/>
    <mergeCell ref="E39:F39"/>
    <mergeCell ref="G39:H39"/>
    <mergeCell ref="I39:J39"/>
    <mergeCell ref="L39:M39"/>
    <mergeCell ref="Z39:AA39"/>
    <mergeCell ref="AD40:AE40"/>
    <mergeCell ref="AF40:AG40"/>
    <mergeCell ref="C41:D41"/>
    <mergeCell ref="E41:F41"/>
    <mergeCell ref="G41:H41"/>
    <mergeCell ref="I41:J41"/>
    <mergeCell ref="L41:M41"/>
    <mergeCell ref="Z41:AA41"/>
    <mergeCell ref="AB41:AC41"/>
    <mergeCell ref="AD41:AE41"/>
    <mergeCell ref="AF41:AG41"/>
    <mergeCell ref="C42:D42"/>
    <mergeCell ref="E42:F42"/>
    <mergeCell ref="G42:H42"/>
    <mergeCell ref="I42:J42"/>
    <mergeCell ref="L42:M42"/>
    <mergeCell ref="Z42:AA42"/>
    <mergeCell ref="AB42:AC42"/>
    <mergeCell ref="AD42:AE42"/>
    <mergeCell ref="AF42:AG42"/>
    <mergeCell ref="AB43:AC43"/>
    <mergeCell ref="AD43:AE43"/>
    <mergeCell ref="AF43:AG43"/>
    <mergeCell ref="C44:D44"/>
    <mergeCell ref="E44:F44"/>
    <mergeCell ref="G44:H44"/>
    <mergeCell ref="I44:J44"/>
    <mergeCell ref="L44:M44"/>
    <mergeCell ref="Z44:AA44"/>
    <mergeCell ref="AB44:AC44"/>
    <mergeCell ref="C43:D43"/>
    <mergeCell ref="E43:F43"/>
    <mergeCell ref="G43:H43"/>
    <mergeCell ref="I43:J43"/>
    <mergeCell ref="L43:M43"/>
    <mergeCell ref="Z43:AA43"/>
    <mergeCell ref="AD44:AE44"/>
    <mergeCell ref="AF44:AG44"/>
    <mergeCell ref="C45:D45"/>
    <mergeCell ref="E45:F45"/>
    <mergeCell ref="G45:H45"/>
    <mergeCell ref="I45:J45"/>
    <mergeCell ref="L45:M45"/>
    <mergeCell ref="Z45:AA45"/>
    <mergeCell ref="AB45:AC45"/>
    <mergeCell ref="AD45:AE45"/>
    <mergeCell ref="AF45:AG45"/>
    <mergeCell ref="C46:D46"/>
    <mergeCell ref="E46:F46"/>
    <mergeCell ref="G46:H46"/>
    <mergeCell ref="I46:J46"/>
    <mergeCell ref="L46:M46"/>
    <mergeCell ref="Z46:AA46"/>
    <mergeCell ref="AB46:AC46"/>
    <mergeCell ref="AD46:AE46"/>
    <mergeCell ref="AF46:AG46"/>
    <mergeCell ref="AB47:AC47"/>
    <mergeCell ref="AD47:AE47"/>
    <mergeCell ref="AF47:AG47"/>
    <mergeCell ref="C48:D48"/>
    <mergeCell ref="E48:F48"/>
    <mergeCell ref="G48:H48"/>
    <mergeCell ref="I48:J48"/>
    <mergeCell ref="L48:M48"/>
    <mergeCell ref="Z48:AA48"/>
    <mergeCell ref="AB48:AC48"/>
    <mergeCell ref="C47:D47"/>
    <mergeCell ref="E47:F47"/>
    <mergeCell ref="G47:H47"/>
    <mergeCell ref="I47:J47"/>
    <mergeCell ref="L47:M47"/>
    <mergeCell ref="Z47:AA47"/>
    <mergeCell ref="AD48:AE48"/>
    <mergeCell ref="AF48:AG48"/>
    <mergeCell ref="C49:D49"/>
    <mergeCell ref="E49:F49"/>
    <mergeCell ref="G49:H49"/>
    <mergeCell ref="I49:J49"/>
    <mergeCell ref="L49:M49"/>
    <mergeCell ref="Z49:AA49"/>
    <mergeCell ref="AB49:AC49"/>
    <mergeCell ref="AD49:AE49"/>
    <mergeCell ref="AF49:AG49"/>
    <mergeCell ref="C50:D50"/>
    <mergeCell ref="E50:F50"/>
    <mergeCell ref="G50:H50"/>
    <mergeCell ref="I50:J50"/>
    <mergeCell ref="L50:M50"/>
    <mergeCell ref="Z50:AA50"/>
    <mergeCell ref="AB50:AC50"/>
    <mergeCell ref="AD50:AE50"/>
    <mergeCell ref="AF50:AG50"/>
    <mergeCell ref="AB51:AC51"/>
    <mergeCell ref="AD51:AE51"/>
    <mergeCell ref="AF51:AG51"/>
    <mergeCell ref="C52:D52"/>
    <mergeCell ref="E52:F52"/>
    <mergeCell ref="G52:H52"/>
    <mergeCell ref="I52:J52"/>
    <mergeCell ref="L52:M52"/>
    <mergeCell ref="Z52:AA52"/>
    <mergeCell ref="AB52:AC52"/>
    <mergeCell ref="C51:D51"/>
    <mergeCell ref="E51:F51"/>
    <mergeCell ref="G51:H51"/>
    <mergeCell ref="I51:J51"/>
    <mergeCell ref="L51:M51"/>
    <mergeCell ref="Z51:AA51"/>
    <mergeCell ref="AD52:AE52"/>
    <mergeCell ref="AF52:AG52"/>
    <mergeCell ref="C53:D53"/>
    <mergeCell ref="E53:F53"/>
    <mergeCell ref="G53:H53"/>
    <mergeCell ref="I53:J53"/>
    <mergeCell ref="L53:M53"/>
    <mergeCell ref="Z53:AA53"/>
    <mergeCell ref="AB53:AC53"/>
    <mergeCell ref="AD53:AE53"/>
    <mergeCell ref="AF53:AG53"/>
    <mergeCell ref="C54:D54"/>
    <mergeCell ref="E54:F54"/>
    <mergeCell ref="G54:H54"/>
    <mergeCell ref="I54:J54"/>
    <mergeCell ref="L54:M54"/>
    <mergeCell ref="Z54:AA54"/>
    <mergeCell ref="AB54:AC54"/>
    <mergeCell ref="AD54:AE54"/>
    <mergeCell ref="AF54:AG54"/>
    <mergeCell ref="AB55:AC55"/>
    <mergeCell ref="AD55:AE55"/>
    <mergeCell ref="AF55:AG55"/>
    <mergeCell ref="C56:D56"/>
    <mergeCell ref="E56:F56"/>
    <mergeCell ref="G56:H56"/>
    <mergeCell ref="I56:J56"/>
    <mergeCell ref="L56:M56"/>
    <mergeCell ref="Z56:AA56"/>
    <mergeCell ref="AB56:AC56"/>
    <mergeCell ref="C55:D55"/>
    <mergeCell ref="E55:F55"/>
    <mergeCell ref="G55:H55"/>
    <mergeCell ref="I55:J55"/>
    <mergeCell ref="L55:M55"/>
    <mergeCell ref="Z55:AA55"/>
    <mergeCell ref="AD56:AE56"/>
    <mergeCell ref="AF56:AG56"/>
    <mergeCell ref="C57:D57"/>
    <mergeCell ref="E57:F57"/>
    <mergeCell ref="G57:H57"/>
    <mergeCell ref="I57:J57"/>
    <mergeCell ref="L57:M57"/>
    <mergeCell ref="Z57:AA57"/>
    <mergeCell ref="AB57:AC57"/>
    <mergeCell ref="AD57:AE57"/>
    <mergeCell ref="AF57:AG57"/>
    <mergeCell ref="C58:D58"/>
    <mergeCell ref="E58:F58"/>
    <mergeCell ref="G58:H58"/>
    <mergeCell ref="I58:J58"/>
    <mergeCell ref="L58:M58"/>
    <mergeCell ref="Z58:AA58"/>
    <mergeCell ref="AB58:AC58"/>
    <mergeCell ref="AD58:AE58"/>
    <mergeCell ref="AF58:AG58"/>
    <mergeCell ref="AB59:AC59"/>
    <mergeCell ref="AD59:AE59"/>
    <mergeCell ref="AF59:AG59"/>
    <mergeCell ref="C60:D60"/>
    <mergeCell ref="E60:F60"/>
    <mergeCell ref="G60:H60"/>
    <mergeCell ref="I60:J60"/>
    <mergeCell ref="L60:M60"/>
    <mergeCell ref="Z60:AA60"/>
    <mergeCell ref="AB60:AC60"/>
    <mergeCell ref="C59:D59"/>
    <mergeCell ref="E59:F59"/>
    <mergeCell ref="G59:H59"/>
    <mergeCell ref="I59:J59"/>
    <mergeCell ref="L59:M59"/>
    <mergeCell ref="Z59:AA59"/>
    <mergeCell ref="AD60:AE60"/>
    <mergeCell ref="AF60:AG60"/>
    <mergeCell ref="C61:D61"/>
    <mergeCell ref="E61:F61"/>
    <mergeCell ref="G61:H61"/>
    <mergeCell ref="I61:J61"/>
    <mergeCell ref="L61:M61"/>
    <mergeCell ref="Z61:AA61"/>
    <mergeCell ref="AB61:AC61"/>
    <mergeCell ref="AD61:AE61"/>
    <mergeCell ref="AF61:AG61"/>
    <mergeCell ref="C62:D62"/>
    <mergeCell ref="E62:F62"/>
    <mergeCell ref="G62:H62"/>
    <mergeCell ref="I62:J62"/>
    <mergeCell ref="L62:M62"/>
    <mergeCell ref="Z62:AA62"/>
    <mergeCell ref="AB62:AC62"/>
    <mergeCell ref="AD62:AE62"/>
    <mergeCell ref="AF62:AG62"/>
    <mergeCell ref="AB63:AC63"/>
    <mergeCell ref="AD63:AE63"/>
    <mergeCell ref="AF63:AG63"/>
    <mergeCell ref="C64:D64"/>
    <mergeCell ref="E64:F64"/>
    <mergeCell ref="G64:H64"/>
    <mergeCell ref="I64:J64"/>
    <mergeCell ref="L64:M64"/>
    <mergeCell ref="Z64:AA64"/>
    <mergeCell ref="AB64:AC64"/>
    <mergeCell ref="C63:D63"/>
    <mergeCell ref="E63:F63"/>
    <mergeCell ref="G63:H63"/>
    <mergeCell ref="I63:J63"/>
    <mergeCell ref="L63:M63"/>
    <mergeCell ref="Z63:AA63"/>
    <mergeCell ref="AD64:AE64"/>
    <mergeCell ref="AF64:AG64"/>
    <mergeCell ref="C65:D65"/>
    <mergeCell ref="E65:F65"/>
    <mergeCell ref="G65:H65"/>
    <mergeCell ref="I65:J65"/>
    <mergeCell ref="L65:M65"/>
    <mergeCell ref="Z65:AA65"/>
    <mergeCell ref="AB65:AC65"/>
    <mergeCell ref="AD65:AE65"/>
    <mergeCell ref="AF65:AG65"/>
    <mergeCell ref="C66:D66"/>
    <mergeCell ref="E66:F66"/>
    <mergeCell ref="G66:H66"/>
    <mergeCell ref="I66:J66"/>
    <mergeCell ref="L66:M66"/>
    <mergeCell ref="Z66:AA66"/>
    <mergeCell ref="AB66:AC66"/>
    <mergeCell ref="AD66:AE66"/>
    <mergeCell ref="AF66:AG66"/>
    <mergeCell ref="AB67:AC67"/>
    <mergeCell ref="AD67:AE67"/>
    <mergeCell ref="AF67:AG67"/>
    <mergeCell ref="C68:D68"/>
    <mergeCell ref="E68:F68"/>
    <mergeCell ref="G68:H68"/>
    <mergeCell ref="I68:J68"/>
    <mergeCell ref="L68:M68"/>
    <mergeCell ref="Z68:AA68"/>
    <mergeCell ref="AB68:AC68"/>
    <mergeCell ref="C67:D67"/>
    <mergeCell ref="E67:F67"/>
    <mergeCell ref="G67:H67"/>
    <mergeCell ref="I67:J67"/>
    <mergeCell ref="L67:M67"/>
    <mergeCell ref="Z67:AA67"/>
    <mergeCell ref="AD68:AE68"/>
    <mergeCell ref="AF68:AG68"/>
    <mergeCell ref="C69:D69"/>
    <mergeCell ref="E69:F69"/>
    <mergeCell ref="G69:H69"/>
    <mergeCell ref="I69:J69"/>
    <mergeCell ref="L69:M69"/>
    <mergeCell ref="Z69:AA69"/>
    <mergeCell ref="AB69:AC69"/>
    <mergeCell ref="AD69:AE69"/>
    <mergeCell ref="AF69:AG69"/>
    <mergeCell ref="C70:D70"/>
    <mergeCell ref="E70:F70"/>
    <mergeCell ref="G70:H70"/>
    <mergeCell ref="I70:J70"/>
    <mergeCell ref="L70:M70"/>
    <mergeCell ref="Z70:AA70"/>
    <mergeCell ref="AB70:AC70"/>
    <mergeCell ref="AD70:AE70"/>
    <mergeCell ref="AF70:AG70"/>
    <mergeCell ref="AB71:AC71"/>
    <mergeCell ref="AD71:AE71"/>
    <mergeCell ref="AF71:AG71"/>
    <mergeCell ref="C72:D72"/>
    <mergeCell ref="E72:F72"/>
    <mergeCell ref="G72:H72"/>
    <mergeCell ref="I72:J72"/>
    <mergeCell ref="L72:M72"/>
    <mergeCell ref="Z72:AA72"/>
    <mergeCell ref="AB72:AC72"/>
    <mergeCell ref="C71:D71"/>
    <mergeCell ref="E71:F71"/>
    <mergeCell ref="G71:H71"/>
    <mergeCell ref="I71:J71"/>
    <mergeCell ref="L71:M71"/>
    <mergeCell ref="Z71:AA71"/>
    <mergeCell ref="AD72:AE72"/>
    <mergeCell ref="AF72:AG72"/>
    <mergeCell ref="C73:D73"/>
    <mergeCell ref="E73:F73"/>
    <mergeCell ref="G73:H73"/>
    <mergeCell ref="I73:J73"/>
    <mergeCell ref="L73:M73"/>
    <mergeCell ref="Z73:AA73"/>
    <mergeCell ref="AB73:AC73"/>
    <mergeCell ref="AD73:AE73"/>
    <mergeCell ref="AF73:AG73"/>
    <mergeCell ref="C74:D74"/>
    <mergeCell ref="E74:F74"/>
    <mergeCell ref="G74:H74"/>
    <mergeCell ref="I74:J74"/>
    <mergeCell ref="L74:M74"/>
    <mergeCell ref="Z74:AA74"/>
    <mergeCell ref="AB74:AC74"/>
    <mergeCell ref="AD74:AE74"/>
    <mergeCell ref="AF74:AG74"/>
    <mergeCell ref="AB75:AC75"/>
    <mergeCell ref="AD75:AE75"/>
    <mergeCell ref="AF75:AG75"/>
    <mergeCell ref="C76:D76"/>
    <mergeCell ref="E76:F76"/>
    <mergeCell ref="G76:H76"/>
    <mergeCell ref="I76:J76"/>
    <mergeCell ref="L76:M76"/>
    <mergeCell ref="Z76:AA76"/>
    <mergeCell ref="AB76:AC76"/>
    <mergeCell ref="C75:D75"/>
    <mergeCell ref="E75:F75"/>
    <mergeCell ref="G75:H75"/>
    <mergeCell ref="I75:J75"/>
    <mergeCell ref="L75:M75"/>
    <mergeCell ref="Z75:AA75"/>
    <mergeCell ref="AD76:AE76"/>
    <mergeCell ref="AF76:AG76"/>
    <mergeCell ref="C77:D77"/>
    <mergeCell ref="E77:F77"/>
    <mergeCell ref="G77:H77"/>
    <mergeCell ref="I77:J77"/>
    <mergeCell ref="L77:M77"/>
    <mergeCell ref="Z77:AA77"/>
    <mergeCell ref="AB77:AC77"/>
    <mergeCell ref="AD77:AE77"/>
    <mergeCell ref="AF77:AG77"/>
    <mergeCell ref="C78:D78"/>
    <mergeCell ref="E78:F78"/>
    <mergeCell ref="G78:H78"/>
    <mergeCell ref="I78:J78"/>
    <mergeCell ref="L78:M78"/>
    <mergeCell ref="Z78:AA78"/>
    <mergeCell ref="AB78:AC78"/>
    <mergeCell ref="AD78:AE78"/>
    <mergeCell ref="AF78:AG78"/>
    <mergeCell ref="C80:D80"/>
    <mergeCell ref="E80:F80"/>
    <mergeCell ref="G80:H80"/>
    <mergeCell ref="I80:J80"/>
    <mergeCell ref="L80:M80"/>
    <mergeCell ref="Z80:AA80"/>
    <mergeCell ref="AB80:AC80"/>
    <mergeCell ref="C79:D79"/>
    <mergeCell ref="E79:F79"/>
    <mergeCell ref="G79:H79"/>
    <mergeCell ref="I79:J79"/>
    <mergeCell ref="L79:M79"/>
    <mergeCell ref="Z79:AA79"/>
    <mergeCell ref="AD80:AE80"/>
    <mergeCell ref="AF80:AG80"/>
    <mergeCell ref="Z81:AA81"/>
    <mergeCell ref="AB81:AC81"/>
    <mergeCell ref="AD81:AE81"/>
    <mergeCell ref="AF81:AG81"/>
    <mergeCell ref="AB79:AC79"/>
    <mergeCell ref="AD79:AE79"/>
    <mergeCell ref="AF79:AG79"/>
    <mergeCell ref="AD83:AE83"/>
    <mergeCell ref="AF83:AG83"/>
    <mergeCell ref="AB82:AC82"/>
    <mergeCell ref="AD82:AE82"/>
    <mergeCell ref="AF82:AG82"/>
    <mergeCell ref="C83:D83"/>
    <mergeCell ref="E83:F83"/>
    <mergeCell ref="G83:H83"/>
    <mergeCell ref="I83:J83"/>
    <mergeCell ref="L83:M83"/>
    <mergeCell ref="Z83:AA83"/>
    <mergeCell ref="AB83:AC83"/>
    <mergeCell ref="C82:D82"/>
    <mergeCell ref="E82:F82"/>
    <mergeCell ref="G82:H82"/>
    <mergeCell ref="I82:J82"/>
    <mergeCell ref="L82:M82"/>
    <mergeCell ref="Z82:AA82"/>
  </mergeCells>
  <conditionalFormatting sqref="E18:S33 U18:Y33">
    <cfRule type="cellIs" dxfId="388" priority="1" operator="equal">
      <formula>0</formula>
    </cfRule>
  </conditionalFormatting>
  <dataValidations count="7">
    <dataValidation type="list" allowBlank="1" showInputMessage="1" showErrorMessage="1" sqref="T18:T83">
      <formula1>"F,NF"</formula1>
    </dataValidation>
    <dataValidation type="whole" allowBlank="1" showInputMessage="1" showErrorMessage="1" errorTitle="ERREUR FORMAT NOTE" error="Le format de la note n'est pas valide, veuillez réessayer" sqref="E18:S83 U18:Y83">
      <formula1>0</formula1>
      <formula2>20</formula2>
    </dataValidation>
    <dataValidation type="list" allowBlank="1" errorTitle="ERREUR FORMAT NOTE" error="Le format de la note n'est pas valide, veuillez réessayer" sqref="C18:D83">
      <formula1>$AL$7:$AL$11</formula1>
    </dataValidation>
    <dataValidation type="whole" allowBlank="1" showInputMessage="1" showErrorMessage="1" errorTitle="ERREUR FORMAT LICENCE" error="Le format de la licence n'est valide, veuillez réessayer" sqref="A18:A83">
      <formula1>0</formula1>
      <formula2>999999</formula2>
    </dataValidation>
    <dataValidation type="list" allowBlank="1" showInputMessage="1" showErrorMessage="1" sqref="B8">
      <formula1>"0101,0102,02,03,04,05,06,07,08,09,10,11,12,13,14,15,16,17,18,19,20,21,22,23,24,27,33"</formula1>
    </dataValidation>
    <dataValidation type="custom" allowBlank="1" showInputMessage="1" showErrorMessage="1" errorTitle="ERREUR FORMAT DU NUMERO DU CLUB" error="Le format du numéro du club n'est pas valide, merci de réessaye" sqref="B7">
      <formula1>IF(LEN(B7)&gt;11,FALSE(),IF(LEN(B7)&lt;8,FALSE,ISNUMBER(1*MID(B7,1,7))))</formula1>
    </dataValidation>
    <dataValidation type="textLength" operator="lessThan" allowBlank="1" showInputMessage="1" showErrorMessage="1" errorTitle="Information" error="Pour saisir un numéro de brevet, il est obligatoire que ce dernier soit reçu." promptTitle="Information" prompt="Pour saisir un numéro de brevet, il est obligatoire que ce dernier soit reçu." sqref="AJ18:AJ83">
      <formula1>AK18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Jury</vt:lpstr>
      <vt:lpstr>Bordereaux Délivrance 1</vt:lpstr>
      <vt:lpstr>Bordereau Notes n°1</vt:lpstr>
      <vt:lpstr>Bordereau Notes n°2</vt:lpstr>
      <vt:lpstr>FFESSM Officiel</vt:lpstr>
      <vt:lpstr>'Bordereau Notes n°1'!Print_Area</vt:lpstr>
      <vt:lpstr>'Bordereau Notes n°2'!Print_Area</vt:lpstr>
      <vt:lpstr>'Bordereaux Délivrance 1'!Print_Area</vt:lpstr>
    </vt:vector>
  </TitlesOfParts>
  <Company>UCBL PRACTICE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Flory</dc:creator>
  <cp:lastModifiedBy>THEVENEAU Pascal</cp:lastModifiedBy>
  <cp:lastPrinted>2016-09-30T14:14:21Z</cp:lastPrinted>
  <dcterms:created xsi:type="dcterms:W3CDTF">2002-05-08T21:29:03Z</dcterms:created>
  <dcterms:modified xsi:type="dcterms:W3CDTF">2019-07-10T11:50:51Z</dcterms:modified>
</cp:coreProperties>
</file>