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esktop\TEMP AURA\"/>
    </mc:Choice>
  </mc:AlternateContent>
  <bookViews>
    <workbookView xWindow="0" yWindow="0" windowWidth="25170" windowHeight="11790" tabRatio="880" firstSheet="1" activeTab="7"/>
  </bookViews>
  <sheets>
    <sheet name="Jury" sheetId="10" r:id="rId1"/>
    <sheet name="Bordereaux Délivrance 1" sheetId="9" r:id="rId2"/>
    <sheet name="Bordereau Notes n°1a" sheetId="7" r:id="rId3"/>
    <sheet name="Bordereau Notes n°1b" sheetId="8" r:id="rId4"/>
    <sheet name="Bordereau Réception n°1" sheetId="20" r:id="rId5"/>
    <sheet name="Bordereaux Délivrance 2" sheetId="16" r:id="rId6"/>
    <sheet name="Bordereau Notes n°2a" sheetId="17" r:id="rId7"/>
    <sheet name="Bordereau Notes n°2b" sheetId="18" r:id="rId8"/>
    <sheet name="Bordereau Réc" sheetId="21" r:id="rId9"/>
  </sheets>
  <definedNames>
    <definedName name="_xlnm.Print_Area" localSheetId="2">'Bordereau Notes n°1a'!$A$1:$V$24</definedName>
    <definedName name="_xlnm.Print_Area" localSheetId="3">'Bordereau Notes n°1b'!$A$1:$V$24</definedName>
    <definedName name="_xlnm.Print_Area" localSheetId="6">'Bordereau Notes n°2a'!$A$1:$V$24</definedName>
    <definedName name="_xlnm.Print_Area" localSheetId="7">'Bordereau Notes n°2b'!$A$1:$V$24</definedName>
    <definedName name="_xlnm.Print_Area" localSheetId="1">'Bordereaux Délivrance 1'!$A$1:$J$48</definedName>
    <definedName name="_xlnm.Print_Area" localSheetId="5">'Bordereaux Délivrance 2'!$A$1:$J$48</definedName>
  </definedNames>
  <calcPr calcId="152511"/>
</workbook>
</file>

<file path=xl/calcChain.xml><?xml version="1.0" encoding="utf-8"?>
<calcChain xmlns="http://schemas.openxmlformats.org/spreadsheetml/2006/main">
  <c r="J6" i="16" l="1"/>
  <c r="L6" i="20"/>
  <c r="J6" i="9"/>
  <c r="L6" i="21"/>
  <c r="J43" i="21" l="1"/>
  <c r="H43" i="21"/>
  <c r="D37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E9" i="21"/>
  <c r="E8" i="21"/>
  <c r="I6" i="21"/>
  <c r="J43" i="20"/>
  <c r="H43" i="20"/>
  <c r="D37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A14" i="20" s="1"/>
  <c r="B18" i="20"/>
  <c r="B17" i="20"/>
  <c r="B16" i="20"/>
  <c r="A16" i="20" s="1"/>
  <c r="B15" i="20"/>
  <c r="B14" i="20"/>
  <c r="E9" i="20"/>
  <c r="E8" i="20"/>
  <c r="I6" i="20"/>
  <c r="U23" i="18"/>
  <c r="S23" i="18"/>
  <c r="Q23" i="18"/>
  <c r="O23" i="18"/>
  <c r="M23" i="18"/>
  <c r="K23" i="18"/>
  <c r="I23" i="18"/>
  <c r="G23" i="18"/>
  <c r="E23" i="18"/>
  <c r="C23" i="18"/>
  <c r="V15" i="18"/>
  <c r="V16" i="18"/>
  <c r="V17" i="18"/>
  <c r="T15" i="18"/>
  <c r="R15" i="18"/>
  <c r="P15" i="18"/>
  <c r="N15" i="18"/>
  <c r="L15" i="18"/>
  <c r="L16" i="18" s="1"/>
  <c r="L17" i="18" s="1"/>
  <c r="J15" i="18"/>
  <c r="H15" i="18"/>
  <c r="H16" i="18" s="1"/>
  <c r="H17" i="18" s="1"/>
  <c r="F15" i="18"/>
  <c r="D15" i="18"/>
  <c r="V14" i="18"/>
  <c r="T14" i="18"/>
  <c r="T16" i="18"/>
  <c r="T17" i="18"/>
  <c r="R14" i="18"/>
  <c r="R16" i="18"/>
  <c r="R17" i="18"/>
  <c r="P14" i="18"/>
  <c r="N14" i="18"/>
  <c r="N16" i="18" s="1"/>
  <c r="N17" i="18" s="1"/>
  <c r="L14" i="18"/>
  <c r="J14" i="18"/>
  <c r="J16" i="18"/>
  <c r="J17" i="18" s="1"/>
  <c r="H14" i="18"/>
  <c r="F14" i="18"/>
  <c r="D14" i="18"/>
  <c r="D16" i="18"/>
  <c r="D17" i="18"/>
  <c r="H13" i="18"/>
  <c r="G6" i="18"/>
  <c r="K26" i="16" s="1"/>
  <c r="V11" i="18"/>
  <c r="T11" i="18"/>
  <c r="R11" i="18"/>
  <c r="P11" i="18"/>
  <c r="N11" i="18"/>
  <c r="N12" i="18" s="1"/>
  <c r="N13" i="18" s="1"/>
  <c r="M6" i="18" s="1"/>
  <c r="K29" i="16" s="1"/>
  <c r="L11" i="18"/>
  <c r="J11" i="18"/>
  <c r="H11" i="18"/>
  <c r="F11" i="18"/>
  <c r="D11" i="18"/>
  <c r="V10" i="18"/>
  <c r="T10" i="18"/>
  <c r="R10" i="18"/>
  <c r="R12" i="18"/>
  <c r="P10" i="18"/>
  <c r="N10" i="18"/>
  <c r="L10" i="18"/>
  <c r="J10" i="18"/>
  <c r="H10" i="18"/>
  <c r="H12" i="18" s="1"/>
  <c r="F10" i="18"/>
  <c r="D10" i="18"/>
  <c r="V9" i="18"/>
  <c r="V12" i="18"/>
  <c r="V19" i="18" s="1"/>
  <c r="T9" i="18"/>
  <c r="T12" i="18" s="1"/>
  <c r="T19" i="18" s="1"/>
  <c r="R9" i="18"/>
  <c r="P9" i="18"/>
  <c r="P12" i="18" s="1"/>
  <c r="N9" i="18"/>
  <c r="L9" i="18"/>
  <c r="J9" i="18"/>
  <c r="J12" i="18"/>
  <c r="H9" i="18"/>
  <c r="F9" i="18"/>
  <c r="F12" i="18"/>
  <c r="D9" i="18"/>
  <c r="D12" i="18" s="1"/>
  <c r="D13" i="18" s="1"/>
  <c r="C6" i="18" s="1"/>
  <c r="K24" i="16" s="1"/>
  <c r="U5" i="18"/>
  <c r="S5" i="18"/>
  <c r="Q5" i="18"/>
  <c r="O5" i="18"/>
  <c r="M5" i="18"/>
  <c r="K5" i="18"/>
  <c r="I5" i="18"/>
  <c r="G5" i="18"/>
  <c r="E5" i="18"/>
  <c r="C5" i="18"/>
  <c r="G3" i="18"/>
  <c r="H2" i="18"/>
  <c r="H1" i="18"/>
  <c r="U23" i="17"/>
  <c r="S23" i="17"/>
  <c r="Q23" i="17"/>
  <c r="O23" i="17"/>
  <c r="M23" i="17"/>
  <c r="K23" i="17"/>
  <c r="I23" i="17"/>
  <c r="G23" i="17"/>
  <c r="E23" i="17"/>
  <c r="C23" i="17"/>
  <c r="T17" i="17"/>
  <c r="L16" i="17"/>
  <c r="L17" i="17"/>
  <c r="V15" i="17"/>
  <c r="T15" i="17"/>
  <c r="T16" i="17"/>
  <c r="R15" i="17"/>
  <c r="P15" i="17"/>
  <c r="P16" i="17" s="1"/>
  <c r="P17" i="17" s="1"/>
  <c r="N15" i="17"/>
  <c r="L15" i="17"/>
  <c r="J15" i="17"/>
  <c r="H15" i="17"/>
  <c r="F15" i="17"/>
  <c r="D15" i="17"/>
  <c r="D16" i="17" s="1"/>
  <c r="V14" i="17"/>
  <c r="V16" i="17"/>
  <c r="V17" i="17" s="1"/>
  <c r="T14" i="17"/>
  <c r="R14" i="17"/>
  <c r="R16" i="17" s="1"/>
  <c r="R17" i="17" s="1"/>
  <c r="P14" i="17"/>
  <c r="N14" i="17"/>
  <c r="N16" i="17" s="1"/>
  <c r="N17" i="17" s="1"/>
  <c r="L14" i="17"/>
  <c r="J14" i="17"/>
  <c r="J16" i="17"/>
  <c r="J17" i="17"/>
  <c r="H14" i="17"/>
  <c r="H16" i="17" s="1"/>
  <c r="F14" i="17"/>
  <c r="F16" i="17" s="1"/>
  <c r="F17" i="17" s="1"/>
  <c r="D14" i="17"/>
  <c r="V11" i="17"/>
  <c r="T11" i="17"/>
  <c r="R11" i="17"/>
  <c r="R12" i="17" s="1"/>
  <c r="P11" i="17"/>
  <c r="N11" i="17"/>
  <c r="L11" i="17"/>
  <c r="J11" i="17"/>
  <c r="H11" i="17"/>
  <c r="F11" i="17"/>
  <c r="D11" i="17"/>
  <c r="V10" i="17"/>
  <c r="V12" i="17" s="1"/>
  <c r="T10" i="17"/>
  <c r="T12" i="17" s="1"/>
  <c r="R10" i="17"/>
  <c r="P10" i="17"/>
  <c r="N10" i="17"/>
  <c r="L10" i="17"/>
  <c r="L12" i="17" s="1"/>
  <c r="L19" i="17" s="1"/>
  <c r="J10" i="17"/>
  <c r="J12" i="17" s="1"/>
  <c r="H10" i="17"/>
  <c r="F10" i="17"/>
  <c r="D10" i="17"/>
  <c r="V9" i="17"/>
  <c r="T9" i="17"/>
  <c r="R9" i="17"/>
  <c r="P9" i="17"/>
  <c r="N9" i="17"/>
  <c r="N12" i="17"/>
  <c r="N13" i="17"/>
  <c r="M6" i="17"/>
  <c r="K19" i="16"/>
  <c r="L9" i="17"/>
  <c r="J9" i="17"/>
  <c r="H9" i="17"/>
  <c r="H12" i="17"/>
  <c r="F9" i="17"/>
  <c r="F12" i="17"/>
  <c r="D9" i="17"/>
  <c r="D12" i="17" s="1"/>
  <c r="U5" i="17"/>
  <c r="S5" i="17"/>
  <c r="Q5" i="17"/>
  <c r="O5" i="17"/>
  <c r="M5" i="17"/>
  <c r="K5" i="17"/>
  <c r="I5" i="17"/>
  <c r="G5" i="17"/>
  <c r="E5" i="17"/>
  <c r="C5" i="17"/>
  <c r="G3" i="17"/>
  <c r="H2" i="17"/>
  <c r="H1" i="17"/>
  <c r="H43" i="16"/>
  <c r="F43" i="16"/>
  <c r="B37" i="16"/>
  <c r="C9" i="16"/>
  <c r="C8" i="16"/>
  <c r="G6" i="16"/>
  <c r="K30" i="9"/>
  <c r="K23" i="9"/>
  <c r="D9" i="7"/>
  <c r="D10" i="7"/>
  <c r="D11" i="7"/>
  <c r="D14" i="7"/>
  <c r="D15" i="7"/>
  <c r="D16" i="7"/>
  <c r="D17" i="7"/>
  <c r="B37" i="9"/>
  <c r="G6" i="9"/>
  <c r="U5" i="8"/>
  <c r="S5" i="8"/>
  <c r="Q5" i="8"/>
  <c r="O5" i="8"/>
  <c r="M5" i="8"/>
  <c r="K5" i="8"/>
  <c r="I5" i="8"/>
  <c r="G5" i="8"/>
  <c r="E5" i="8"/>
  <c r="C5" i="8"/>
  <c r="V9" i="8"/>
  <c r="V10" i="8"/>
  <c r="V11" i="8"/>
  <c r="V14" i="8"/>
  <c r="V15" i="8"/>
  <c r="V16" i="8"/>
  <c r="T9" i="8"/>
  <c r="T12" i="8" s="1"/>
  <c r="T10" i="8"/>
  <c r="T11" i="8"/>
  <c r="T14" i="8"/>
  <c r="T15" i="8"/>
  <c r="T16" i="8"/>
  <c r="V17" i="8"/>
  <c r="T17" i="8"/>
  <c r="U23" i="8"/>
  <c r="S23" i="8"/>
  <c r="Q23" i="8"/>
  <c r="O23" i="8"/>
  <c r="M23" i="8"/>
  <c r="K23" i="8"/>
  <c r="I23" i="8"/>
  <c r="G23" i="8"/>
  <c r="E23" i="8"/>
  <c r="C23" i="8"/>
  <c r="U23" i="7"/>
  <c r="S23" i="7"/>
  <c r="U5" i="7"/>
  <c r="V9" i="7"/>
  <c r="V10" i="7"/>
  <c r="V11" i="7"/>
  <c r="V12" i="7"/>
  <c r="V13" i="7" s="1"/>
  <c r="U6" i="7" s="1"/>
  <c r="V14" i="7"/>
  <c r="V15" i="7"/>
  <c r="V16" i="7"/>
  <c r="V17" i="7" s="1"/>
  <c r="S5" i="7"/>
  <c r="T9" i="7"/>
  <c r="T10" i="7"/>
  <c r="T12" i="7" s="1"/>
  <c r="T11" i="7"/>
  <c r="T14" i="7"/>
  <c r="T15" i="7"/>
  <c r="T16" i="7" s="1"/>
  <c r="T17" i="7" s="1"/>
  <c r="R9" i="7"/>
  <c r="R12" i="7" s="1"/>
  <c r="R13" i="7" s="1"/>
  <c r="Q6" i="7" s="1"/>
  <c r="K21" i="9" s="1"/>
  <c r="R10" i="7"/>
  <c r="R11" i="7"/>
  <c r="R14" i="7"/>
  <c r="R15" i="7"/>
  <c r="R16" i="7"/>
  <c r="R17" i="7" s="1"/>
  <c r="P9" i="7"/>
  <c r="P10" i="7"/>
  <c r="P11" i="7"/>
  <c r="P12" i="7"/>
  <c r="P14" i="7"/>
  <c r="P16" i="7" s="1"/>
  <c r="P17" i="7" s="1"/>
  <c r="P15" i="7"/>
  <c r="N9" i="7"/>
  <c r="N10" i="7"/>
  <c r="N11" i="7"/>
  <c r="N12" i="7" s="1"/>
  <c r="N14" i="7"/>
  <c r="N16" i="7" s="1"/>
  <c r="N17" i="7" s="1"/>
  <c r="N15" i="7"/>
  <c r="L9" i="7"/>
  <c r="L12" i="7" s="1"/>
  <c r="L19" i="7" s="1"/>
  <c r="L10" i="7"/>
  <c r="L11" i="7"/>
  <c r="L14" i="7"/>
  <c r="L15" i="7"/>
  <c r="L16" i="7"/>
  <c r="L17" i="7"/>
  <c r="J9" i="7"/>
  <c r="J12" i="7" s="1"/>
  <c r="J13" i="7" s="1"/>
  <c r="J10" i="7"/>
  <c r="J11" i="7"/>
  <c r="J14" i="7"/>
  <c r="J15" i="7"/>
  <c r="J16" i="7"/>
  <c r="J17" i="7"/>
  <c r="H9" i="7"/>
  <c r="H10" i="7"/>
  <c r="H11" i="7"/>
  <c r="H12" i="7"/>
  <c r="H14" i="7"/>
  <c r="H16" i="7" s="1"/>
  <c r="H17" i="7" s="1"/>
  <c r="H15" i="7"/>
  <c r="F9" i="7"/>
  <c r="F10" i="7"/>
  <c r="F11" i="7"/>
  <c r="F12" i="7"/>
  <c r="F14" i="7"/>
  <c r="F16" i="7" s="1"/>
  <c r="F17" i="7" s="1"/>
  <c r="F15" i="7"/>
  <c r="R9" i="8"/>
  <c r="R10" i="8"/>
  <c r="R11" i="8"/>
  <c r="R14" i="8"/>
  <c r="R15" i="8"/>
  <c r="R16" i="8"/>
  <c r="R17" i="8"/>
  <c r="P9" i="8"/>
  <c r="P12" i="8" s="1"/>
  <c r="P13" i="8" s="1"/>
  <c r="O6" i="8" s="1"/>
  <c r="P10" i="8"/>
  <c r="P11" i="8"/>
  <c r="P14" i="8"/>
  <c r="P15" i="8"/>
  <c r="P16" i="8"/>
  <c r="P19" i="8"/>
  <c r="P17" i="8"/>
  <c r="N9" i="8"/>
  <c r="N10" i="8"/>
  <c r="N11" i="8"/>
  <c r="N12" i="8"/>
  <c r="N14" i="8"/>
  <c r="N15" i="8"/>
  <c r="N16" i="8"/>
  <c r="N17" i="8" s="1"/>
  <c r="L9" i="8"/>
  <c r="L10" i="8"/>
  <c r="L11" i="8"/>
  <c r="L12" i="8"/>
  <c r="L14" i="8"/>
  <c r="L16" i="8" s="1"/>
  <c r="L17" i="8" s="1"/>
  <c r="L15" i="8"/>
  <c r="J9" i="8"/>
  <c r="J10" i="8"/>
  <c r="J11" i="8"/>
  <c r="J14" i="8"/>
  <c r="J15" i="8"/>
  <c r="J16" i="8"/>
  <c r="J17" i="8"/>
  <c r="H9" i="8"/>
  <c r="H12" i="8" s="1"/>
  <c r="H13" i="8" s="1"/>
  <c r="G6" i="8" s="1"/>
  <c r="K26" i="9" s="1"/>
  <c r="H10" i="8"/>
  <c r="H11" i="8"/>
  <c r="H14" i="8"/>
  <c r="H15" i="8"/>
  <c r="H16" i="8"/>
  <c r="H17" i="8" s="1"/>
  <c r="H19" i="8"/>
  <c r="F9" i="8"/>
  <c r="F10" i="8"/>
  <c r="F11" i="8"/>
  <c r="F12" i="8"/>
  <c r="F14" i="8"/>
  <c r="F15" i="8"/>
  <c r="F16" i="8"/>
  <c r="F17" i="8" s="1"/>
  <c r="I6" i="7"/>
  <c r="K17" i="9" s="1"/>
  <c r="D9" i="8"/>
  <c r="D10" i="8"/>
  <c r="D11" i="8"/>
  <c r="D12" i="8"/>
  <c r="D13" i="8" s="1"/>
  <c r="C6" i="8" s="1"/>
  <c r="K24" i="9" s="1"/>
  <c r="D14" i="8"/>
  <c r="D16" i="8" s="1"/>
  <c r="D17" i="8" s="1"/>
  <c r="D15" i="8"/>
  <c r="G3" i="8"/>
  <c r="H2" i="8"/>
  <c r="H1" i="8"/>
  <c r="G3" i="7"/>
  <c r="H2" i="7"/>
  <c r="H1" i="7"/>
  <c r="F43" i="9"/>
  <c r="H43" i="9"/>
  <c r="C9" i="9"/>
  <c r="C8" i="9"/>
  <c r="Q23" i="7"/>
  <c r="O23" i="7"/>
  <c r="M23" i="7"/>
  <c r="K23" i="7"/>
  <c r="I23" i="7"/>
  <c r="G23" i="7"/>
  <c r="E23" i="7"/>
  <c r="C23" i="7"/>
  <c r="Q5" i="7"/>
  <c r="O5" i="7"/>
  <c r="M5" i="7"/>
  <c r="C5" i="7"/>
  <c r="K5" i="7"/>
  <c r="I5" i="7"/>
  <c r="G5" i="7"/>
  <c r="E5" i="7"/>
  <c r="F13" i="17"/>
  <c r="E6" i="17" s="1"/>
  <c r="K15" i="16" s="1"/>
  <c r="H13" i="17"/>
  <c r="G6" i="17"/>
  <c r="K16" i="16" s="1"/>
  <c r="L13" i="17"/>
  <c r="K6" i="17"/>
  <c r="K18" i="16"/>
  <c r="D13" i="17"/>
  <c r="C6" i="17"/>
  <c r="K14" i="16"/>
  <c r="F13" i="18"/>
  <c r="E6" i="18"/>
  <c r="K25" i="16"/>
  <c r="D17" i="17"/>
  <c r="T13" i="18"/>
  <c r="S6" i="18" s="1"/>
  <c r="K32" i="16" s="1"/>
  <c r="F16" i="18"/>
  <c r="F17" i="18"/>
  <c r="P16" i="18"/>
  <c r="P17" i="18"/>
  <c r="F19" i="18"/>
  <c r="D19" i="17"/>
  <c r="N13" i="7" l="1"/>
  <c r="M6" i="7" s="1"/>
  <c r="K19" i="9" s="1"/>
  <c r="N19" i="7"/>
  <c r="V13" i="17"/>
  <c r="U6" i="17" s="1"/>
  <c r="K23" i="16" s="1"/>
  <c r="V19" i="17"/>
  <c r="T19" i="7"/>
  <c r="T13" i="7"/>
  <c r="S6" i="7" s="1"/>
  <c r="K22" i="9" s="1"/>
  <c r="J19" i="17"/>
  <c r="J13" i="17"/>
  <c r="I6" i="17" s="1"/>
  <c r="K17" i="16" s="1"/>
  <c r="H17" i="17"/>
  <c r="H19" i="17"/>
  <c r="T19" i="17"/>
  <c r="T13" i="17"/>
  <c r="S6" i="17" s="1"/>
  <c r="K22" i="16" s="1"/>
  <c r="R13" i="18"/>
  <c r="Q6" i="18" s="1"/>
  <c r="K31" i="16" s="1"/>
  <c r="R19" i="18"/>
  <c r="V13" i="18"/>
  <c r="U6" i="18" s="1"/>
  <c r="K33" i="16" s="1"/>
  <c r="J12" i="8"/>
  <c r="F13" i="7"/>
  <c r="E6" i="7" s="1"/>
  <c r="K15" i="9" s="1"/>
  <c r="F19" i="7"/>
  <c r="D12" i="7"/>
  <c r="P12" i="17"/>
  <c r="R13" i="17"/>
  <c r="Q6" i="17" s="1"/>
  <c r="K21" i="16" s="1"/>
  <c r="R19" i="17"/>
  <c r="L12" i="18"/>
  <c r="A18" i="20"/>
  <c r="N19" i="18"/>
  <c r="D19" i="18"/>
  <c r="R19" i="7"/>
  <c r="V19" i="7"/>
  <c r="A20" i="20"/>
  <c r="T13" i="8"/>
  <c r="S6" i="8" s="1"/>
  <c r="K32" i="9" s="1"/>
  <c r="T19" i="8"/>
  <c r="J19" i="18"/>
  <c r="J13" i="18"/>
  <c r="I6" i="18" s="1"/>
  <c r="K27" i="16" s="1"/>
  <c r="H19" i="7"/>
  <c r="N19" i="8"/>
  <c r="P19" i="18"/>
  <c r="P13" i="18"/>
  <c r="O6" i="18" s="1"/>
  <c r="K30" i="16" s="1"/>
  <c r="H19" i="18"/>
  <c r="D19" i="8"/>
  <c r="L13" i="8"/>
  <c r="K6" i="8" s="1"/>
  <c r="K28" i="9" s="1"/>
  <c r="L19" i="8"/>
  <c r="L13" i="7"/>
  <c r="K6" i="7" s="1"/>
  <c r="K18" i="9" s="1"/>
  <c r="J19" i="7"/>
  <c r="P19" i="7"/>
  <c r="V12" i="8"/>
  <c r="N19" i="17"/>
  <c r="F19" i="8"/>
  <c r="R12" i="8"/>
  <c r="F19" i="17"/>
  <c r="A33" i="21"/>
  <c r="F13" i="8"/>
  <c r="E6" i="8" s="1"/>
  <c r="K25" i="9" s="1"/>
  <c r="N13" i="8"/>
  <c r="M6" i="8" s="1"/>
  <c r="K29" i="9" s="1"/>
  <c r="H13" i="7"/>
  <c r="G6" i="7" s="1"/>
  <c r="K16" i="9" s="1"/>
  <c r="P13" i="7"/>
  <c r="O6" i="7" s="1"/>
  <c r="K20" i="9" s="1"/>
  <c r="A21" i="20"/>
  <c r="A22" i="20"/>
  <c r="A15" i="20"/>
  <c r="A17" i="20"/>
  <c r="A19" i="20"/>
  <c r="A16" i="21"/>
  <c r="A20" i="21"/>
  <c r="A33" i="20"/>
  <c r="A15" i="21"/>
  <c r="A19" i="21"/>
  <c r="A23" i="21"/>
  <c r="A18" i="21"/>
  <c r="A22" i="21"/>
  <c r="A14" i="21"/>
  <c r="A17" i="21"/>
  <c r="A21" i="21"/>
  <c r="A24" i="21"/>
  <c r="A25" i="21"/>
  <c r="A26" i="21"/>
  <c r="A27" i="21"/>
  <c r="A28" i="21"/>
  <c r="A29" i="21"/>
  <c r="A30" i="21"/>
  <c r="A31" i="21"/>
  <c r="A32" i="21"/>
  <c r="A23" i="20"/>
  <c r="A24" i="20"/>
  <c r="A25" i="20"/>
  <c r="A26" i="20"/>
  <c r="A27" i="20"/>
  <c r="A28" i="20"/>
  <c r="A29" i="20"/>
  <c r="A30" i="20"/>
  <c r="A31" i="20"/>
  <c r="A32" i="20"/>
  <c r="R19" i="8" l="1"/>
  <c r="R13" i="8"/>
  <c r="Q6" i="8" s="1"/>
  <c r="K31" i="9" s="1"/>
  <c r="J19" i="8"/>
  <c r="J13" i="8"/>
  <c r="I6" i="8" s="1"/>
  <c r="K27" i="9" s="1"/>
  <c r="L13" i="18"/>
  <c r="K6" i="18" s="1"/>
  <c r="K28" i="16" s="1"/>
  <c r="L19" i="18"/>
  <c r="V19" i="8"/>
  <c r="V13" i="8"/>
  <c r="U6" i="8" s="1"/>
  <c r="K33" i="9" s="1"/>
  <c r="P19" i="17"/>
  <c r="P13" i="17"/>
  <c r="O6" i="17" s="1"/>
  <c r="K20" i="16" s="1"/>
  <c r="D13" i="7"/>
  <c r="C6" i="7" s="1"/>
  <c r="K14" i="9" s="1"/>
  <c r="D19" i="7"/>
  <c r="K8" i="21"/>
  <c r="C31" i="21" s="1"/>
  <c r="K8" i="20"/>
  <c r="C27" i="20" s="1"/>
  <c r="C33" i="21"/>
  <c r="C32" i="21"/>
  <c r="C25" i="21"/>
  <c r="C24" i="21"/>
  <c r="C17" i="21"/>
  <c r="C16" i="21"/>
  <c r="C30" i="20"/>
  <c r="C29" i="20"/>
  <c r="C28" i="20"/>
  <c r="C22" i="20"/>
  <c r="C21" i="20"/>
  <c r="C20" i="20"/>
  <c r="C14" i="20"/>
  <c r="C18" i="21" l="1"/>
  <c r="C26" i="21"/>
  <c r="J26" i="21" s="1"/>
  <c r="C15" i="20"/>
  <c r="E15" i="20" s="1"/>
  <c r="C23" i="20"/>
  <c r="C31" i="20"/>
  <c r="I31" i="20" s="1"/>
  <c r="C19" i="21"/>
  <c r="K19" i="21" s="1"/>
  <c r="C27" i="21"/>
  <c r="F27" i="21" s="1"/>
  <c r="C16" i="20"/>
  <c r="H16" i="20" s="1"/>
  <c r="C24" i="20"/>
  <c r="C32" i="20"/>
  <c r="J32" i="20" s="1"/>
  <c r="C20" i="21"/>
  <c r="I20" i="21" s="1"/>
  <c r="C28" i="21"/>
  <c r="C17" i="20"/>
  <c r="L17" i="20" s="1"/>
  <c r="C25" i="20"/>
  <c r="I25" i="20" s="1"/>
  <c r="C33" i="20"/>
  <c r="H33" i="20" s="1"/>
  <c r="C21" i="21"/>
  <c r="K21" i="21" s="1"/>
  <c r="C29" i="21"/>
  <c r="C18" i="20"/>
  <c r="I18" i="20" s="1"/>
  <c r="C26" i="20"/>
  <c r="H26" i="20" s="1"/>
  <c r="C14" i="21"/>
  <c r="C22" i="21"/>
  <c r="F22" i="21" s="1"/>
  <c r="C30" i="21"/>
  <c r="E30" i="21" s="1"/>
  <c r="C19" i="20"/>
  <c r="K19" i="20" s="1"/>
  <c r="C15" i="21"/>
  <c r="D15" i="21" s="1"/>
  <c r="C23" i="21"/>
  <c r="L25" i="21"/>
  <c r="H25" i="21"/>
  <c r="D25" i="21"/>
  <c r="I25" i="21"/>
  <c r="E25" i="21"/>
  <c r="J25" i="21"/>
  <c r="F25" i="21"/>
  <c r="K25" i="21"/>
  <c r="G25" i="21"/>
  <c r="L29" i="21"/>
  <c r="H29" i="21"/>
  <c r="D29" i="21"/>
  <c r="I29" i="21"/>
  <c r="E29" i="21"/>
  <c r="J29" i="21"/>
  <c r="F29" i="21"/>
  <c r="K29" i="21"/>
  <c r="G29" i="21"/>
  <c r="L33" i="21"/>
  <c r="H33" i="21"/>
  <c r="D33" i="21"/>
  <c r="I33" i="21"/>
  <c r="E33" i="21"/>
  <c r="J33" i="21"/>
  <c r="F33" i="21"/>
  <c r="K33" i="21"/>
  <c r="G33" i="21"/>
  <c r="L16" i="21"/>
  <c r="H16" i="21"/>
  <c r="D16" i="21"/>
  <c r="I16" i="21"/>
  <c r="E16" i="21"/>
  <c r="J16" i="21"/>
  <c r="F16" i="21"/>
  <c r="K16" i="21"/>
  <c r="G16" i="21"/>
  <c r="L24" i="21"/>
  <c r="H24" i="21"/>
  <c r="D24" i="21"/>
  <c r="I24" i="21"/>
  <c r="E24" i="21"/>
  <c r="J24" i="21"/>
  <c r="F24" i="21"/>
  <c r="K24" i="21"/>
  <c r="G24" i="21"/>
  <c r="L28" i="21"/>
  <c r="H28" i="21"/>
  <c r="D28" i="21"/>
  <c r="I28" i="21"/>
  <c r="E28" i="21"/>
  <c r="J28" i="21"/>
  <c r="F28" i="21"/>
  <c r="K28" i="21"/>
  <c r="G28" i="21"/>
  <c r="L32" i="21"/>
  <c r="H32" i="21"/>
  <c r="D32" i="21"/>
  <c r="I32" i="21"/>
  <c r="E32" i="21"/>
  <c r="J32" i="21"/>
  <c r="F32" i="21"/>
  <c r="K32" i="21"/>
  <c r="G32" i="21"/>
  <c r="H19" i="21"/>
  <c r="E19" i="21"/>
  <c r="J19" i="21"/>
  <c r="F19" i="21"/>
  <c r="E27" i="21"/>
  <c r="J27" i="21"/>
  <c r="L31" i="21"/>
  <c r="H31" i="21"/>
  <c r="D31" i="21"/>
  <c r="I31" i="21"/>
  <c r="E31" i="21"/>
  <c r="J31" i="21"/>
  <c r="F31" i="21"/>
  <c r="K31" i="21"/>
  <c r="G31" i="21"/>
  <c r="L17" i="21"/>
  <c r="H17" i="21"/>
  <c r="D17" i="21"/>
  <c r="I17" i="21"/>
  <c r="E17" i="21"/>
  <c r="J17" i="21"/>
  <c r="F17" i="21"/>
  <c r="K17" i="21"/>
  <c r="G17" i="21"/>
  <c r="L20" i="21"/>
  <c r="H20" i="21"/>
  <c r="D20" i="21"/>
  <c r="J20" i="21"/>
  <c r="G20" i="21"/>
  <c r="H15" i="21"/>
  <c r="L23" i="21"/>
  <c r="H23" i="21"/>
  <c r="D23" i="21"/>
  <c r="I23" i="21"/>
  <c r="E23" i="21"/>
  <c r="J23" i="21"/>
  <c r="F23" i="21"/>
  <c r="K23" i="21"/>
  <c r="G23" i="21"/>
  <c r="L14" i="21"/>
  <c r="H14" i="21"/>
  <c r="D14" i="21"/>
  <c r="I14" i="21"/>
  <c r="E14" i="21"/>
  <c r="J14" i="21"/>
  <c r="F14" i="21"/>
  <c r="K14" i="21"/>
  <c r="G14" i="21"/>
  <c r="L18" i="21"/>
  <c r="H18" i="21"/>
  <c r="D18" i="21"/>
  <c r="I18" i="21"/>
  <c r="E18" i="21"/>
  <c r="J18" i="21"/>
  <c r="F18" i="21"/>
  <c r="K18" i="21"/>
  <c r="G18" i="21"/>
  <c r="L22" i="21"/>
  <c r="D22" i="21"/>
  <c r="I22" i="21"/>
  <c r="E22" i="21"/>
  <c r="J22" i="21"/>
  <c r="K22" i="21"/>
  <c r="G22" i="21"/>
  <c r="H26" i="21"/>
  <c r="D26" i="21"/>
  <c r="I26" i="21"/>
  <c r="E26" i="21"/>
  <c r="F26" i="21"/>
  <c r="K26" i="21"/>
  <c r="H30" i="21"/>
  <c r="D30" i="21"/>
  <c r="I30" i="21"/>
  <c r="F30" i="21"/>
  <c r="L25" i="20"/>
  <c r="H25" i="20"/>
  <c r="D25" i="20"/>
  <c r="J25" i="20"/>
  <c r="G25" i="20"/>
  <c r="L29" i="20"/>
  <c r="H29" i="20"/>
  <c r="D29" i="20"/>
  <c r="I29" i="20"/>
  <c r="E29" i="20"/>
  <c r="J29" i="20"/>
  <c r="F29" i="20"/>
  <c r="K29" i="20"/>
  <c r="G29" i="20"/>
  <c r="L33" i="20"/>
  <c r="K33" i="20"/>
  <c r="G33" i="20"/>
  <c r="H17" i="20"/>
  <c r="D17" i="20"/>
  <c r="E17" i="20"/>
  <c r="J17" i="20"/>
  <c r="F17" i="20"/>
  <c r="K17" i="20"/>
  <c r="L20" i="20"/>
  <c r="H20" i="20"/>
  <c r="D20" i="20"/>
  <c r="I20" i="20"/>
  <c r="E20" i="20"/>
  <c r="J20" i="20"/>
  <c r="F20" i="20"/>
  <c r="K20" i="20"/>
  <c r="G20" i="20"/>
  <c r="L28" i="20"/>
  <c r="H28" i="20"/>
  <c r="D28" i="20"/>
  <c r="I28" i="20"/>
  <c r="E28" i="20"/>
  <c r="J28" i="20"/>
  <c r="F28" i="20"/>
  <c r="K28" i="20"/>
  <c r="G28" i="20"/>
  <c r="H32" i="20"/>
  <c r="D32" i="20"/>
  <c r="I32" i="20"/>
  <c r="E32" i="20"/>
  <c r="F32" i="20"/>
  <c r="K32" i="20"/>
  <c r="H15" i="20"/>
  <c r="D15" i="20"/>
  <c r="I15" i="20"/>
  <c r="F15" i="20"/>
  <c r="L31" i="20"/>
  <c r="H31" i="20"/>
  <c r="D31" i="20"/>
  <c r="E31" i="20"/>
  <c r="J31" i="20"/>
  <c r="K31" i="20"/>
  <c r="G31" i="20"/>
  <c r="L21" i="20"/>
  <c r="H21" i="20"/>
  <c r="D21" i="20"/>
  <c r="I21" i="20"/>
  <c r="E21" i="20"/>
  <c r="J21" i="20"/>
  <c r="F21" i="20"/>
  <c r="K21" i="20"/>
  <c r="G21" i="20"/>
  <c r="L16" i="20"/>
  <c r="G16" i="20"/>
  <c r="L24" i="20"/>
  <c r="H24" i="20"/>
  <c r="D24" i="20"/>
  <c r="I24" i="20"/>
  <c r="E24" i="20"/>
  <c r="J24" i="20"/>
  <c r="F24" i="20"/>
  <c r="K24" i="20"/>
  <c r="G24" i="20"/>
  <c r="J19" i="20"/>
  <c r="F19" i="20"/>
  <c r="L23" i="20"/>
  <c r="H23" i="20"/>
  <c r="D23" i="20"/>
  <c r="I23" i="20"/>
  <c r="E23" i="20"/>
  <c r="J23" i="20"/>
  <c r="F23" i="20"/>
  <c r="K23" i="20"/>
  <c r="G23" i="20"/>
  <c r="L27" i="20"/>
  <c r="H27" i="20"/>
  <c r="D27" i="20"/>
  <c r="I27" i="20"/>
  <c r="E27" i="20"/>
  <c r="J27" i="20"/>
  <c r="F27" i="20"/>
  <c r="K27" i="20"/>
  <c r="G27" i="20"/>
  <c r="L14" i="20"/>
  <c r="H14" i="20"/>
  <c r="D14" i="20"/>
  <c r="I14" i="20"/>
  <c r="E14" i="20"/>
  <c r="J14" i="20"/>
  <c r="F14" i="20"/>
  <c r="K14" i="20"/>
  <c r="G14" i="20"/>
  <c r="L18" i="20"/>
  <c r="H18" i="20"/>
  <c r="D18" i="20"/>
  <c r="E18" i="20"/>
  <c r="J18" i="20"/>
  <c r="K18" i="20"/>
  <c r="G18" i="20"/>
  <c r="L22" i="20"/>
  <c r="H22" i="20"/>
  <c r="D22" i="20"/>
  <c r="I22" i="20"/>
  <c r="E22" i="20"/>
  <c r="J22" i="20"/>
  <c r="F22" i="20"/>
  <c r="K22" i="20"/>
  <c r="G22" i="20"/>
  <c r="L26" i="20"/>
  <c r="I26" i="20"/>
  <c r="F26" i="20"/>
  <c r="K26" i="20"/>
  <c r="G26" i="20"/>
  <c r="L30" i="20"/>
  <c r="H30" i="20"/>
  <c r="D30" i="20"/>
  <c r="I30" i="20"/>
  <c r="E30" i="20"/>
  <c r="J30" i="20"/>
  <c r="F30" i="20"/>
  <c r="K30" i="20"/>
  <c r="G30" i="20"/>
  <c r="F21" i="21" l="1"/>
  <c r="K16" i="20"/>
  <c r="J21" i="21"/>
  <c r="E19" i="20"/>
  <c r="F16" i="20"/>
  <c r="F33" i="20"/>
  <c r="K15" i="21"/>
  <c r="I27" i="21"/>
  <c r="E21" i="21"/>
  <c r="J26" i="20"/>
  <c r="I19" i="20"/>
  <c r="J16" i="20"/>
  <c r="G15" i="20"/>
  <c r="L15" i="20"/>
  <c r="J33" i="20"/>
  <c r="K25" i="20"/>
  <c r="G30" i="21"/>
  <c r="L30" i="21"/>
  <c r="F15" i="21"/>
  <c r="K20" i="21"/>
  <c r="D27" i="21"/>
  <c r="I19" i="21"/>
  <c r="I21" i="21"/>
  <c r="E26" i="20"/>
  <c r="F18" i="20"/>
  <c r="D19" i="20"/>
  <c r="E16" i="20"/>
  <c r="F31" i="20"/>
  <c r="K15" i="20"/>
  <c r="G32" i="20"/>
  <c r="L32" i="20"/>
  <c r="I17" i="20"/>
  <c r="E33" i="20"/>
  <c r="F25" i="20"/>
  <c r="K30" i="21"/>
  <c r="G26" i="21"/>
  <c r="L26" i="21"/>
  <c r="H22" i="21"/>
  <c r="J15" i="21"/>
  <c r="F20" i="21"/>
  <c r="H27" i="21"/>
  <c r="D19" i="21"/>
  <c r="D21" i="21"/>
  <c r="G15" i="21"/>
  <c r="H19" i="20"/>
  <c r="E15" i="21"/>
  <c r="L27" i="21"/>
  <c r="H21" i="21"/>
  <c r="L15" i="21"/>
  <c r="I16" i="20"/>
  <c r="I33" i="20"/>
  <c r="G27" i="21"/>
  <c r="D26" i="20"/>
  <c r="G19" i="20"/>
  <c r="L19" i="20"/>
  <c r="D16" i="20"/>
  <c r="J15" i="20"/>
  <c r="D33" i="20"/>
  <c r="E25" i="20"/>
  <c r="J30" i="21"/>
  <c r="I15" i="21"/>
  <c r="E20" i="21"/>
  <c r="K27" i="21"/>
  <c r="G19" i="21"/>
  <c r="L19" i="21"/>
  <c r="G21" i="21"/>
  <c r="L21" i="21"/>
  <c r="G17" i="20"/>
</calcChain>
</file>

<file path=xl/sharedStrings.xml><?xml version="1.0" encoding="utf-8"?>
<sst xmlns="http://schemas.openxmlformats.org/spreadsheetml/2006/main" count="342" uniqueCount="82">
  <si>
    <t>Note</t>
  </si>
  <si>
    <t>JURY</t>
  </si>
  <si>
    <t>Réglementation</t>
  </si>
  <si>
    <t>Psdt Jury</t>
  </si>
  <si>
    <t>IR Délégué</t>
  </si>
  <si>
    <t>Jury 1</t>
  </si>
  <si>
    <t>Jury 2</t>
  </si>
  <si>
    <t>Jury 3</t>
  </si>
  <si>
    <t>Jury 4</t>
  </si>
  <si>
    <t>Jury 5</t>
  </si>
  <si>
    <t>Jury 6</t>
  </si>
  <si>
    <t>Jury 7</t>
  </si>
  <si>
    <t>Jury 8</t>
  </si>
  <si>
    <t>FÉDÉRATION FRANÇAISE D'ÉTUDES ET DE SPORTS SOUS-MARINS</t>
  </si>
  <si>
    <t>24, quai de Rive-Neuve - 13007 MARSEILLE - Tél. : 04 91 33 99 31</t>
  </si>
  <si>
    <t>Nom et Prénom</t>
  </si>
  <si>
    <t>Adresse complète</t>
  </si>
  <si>
    <t xml:space="preserve">Lieu : </t>
  </si>
  <si>
    <t xml:space="preserve">Date : </t>
  </si>
  <si>
    <t>Date de naissance</t>
  </si>
  <si>
    <t>Mail</t>
  </si>
  <si>
    <t>N° du Club</t>
  </si>
  <si>
    <t>Nom du Club</t>
  </si>
  <si>
    <t>Le président du jury déclare que les participants ont subi avec succès les épreuves de cet examen devant le Jury composé de :</t>
  </si>
  <si>
    <t>Le représentant CTR certifie avoir contrôlé l'identité des intéressés figurant sur le présent bordereau</t>
  </si>
  <si>
    <t>Nombre de lignes :</t>
  </si>
  <si>
    <t>N° de Licence</t>
  </si>
  <si>
    <t>A-xx</t>
  </si>
  <si>
    <t>xxxxxx</t>
  </si>
  <si>
    <t>N° du Brevet</t>
  </si>
  <si>
    <t>Date</t>
  </si>
  <si>
    <t>Lieu</t>
  </si>
  <si>
    <t>Candidat 1</t>
  </si>
  <si>
    <t>Candidat 2</t>
  </si>
  <si>
    <t>Candidat 3</t>
  </si>
  <si>
    <t>Candidat 4</t>
  </si>
  <si>
    <t>Candidat 5</t>
  </si>
  <si>
    <t>Candidat 6</t>
  </si>
  <si>
    <t>Candidat 7</t>
  </si>
  <si>
    <t>Candidat 8</t>
  </si>
  <si>
    <t>Candidat 9</t>
  </si>
  <si>
    <t>Candidat 10</t>
  </si>
  <si>
    <t>Candidat 11</t>
  </si>
  <si>
    <t>Candidat 12</t>
  </si>
  <si>
    <t>Candidat 13</t>
  </si>
  <si>
    <t>Candidat 14</t>
  </si>
  <si>
    <t>Candidat 15</t>
  </si>
  <si>
    <t>Candidat 16</t>
  </si>
  <si>
    <t>Signatures</t>
  </si>
  <si>
    <t>Nom Prénom &amp; Niveau d'encadremant</t>
  </si>
  <si>
    <t>Prénom, Nom &amp; Niveau d'encadrement</t>
  </si>
  <si>
    <t>xxxxx XXXXX, MFx</t>
  </si>
  <si>
    <t>Fonction</t>
  </si>
  <si>
    <t>Président du Jury</t>
  </si>
  <si>
    <t>Délégué CTR</t>
  </si>
  <si>
    <t>CTR</t>
  </si>
  <si>
    <t>Date de l'examen</t>
  </si>
  <si>
    <t>Lieu de l'examen</t>
  </si>
  <si>
    <r>
      <t>Le Président de CTR</t>
    </r>
    <r>
      <rPr>
        <b/>
        <sz val="11"/>
        <color indexed="43"/>
        <rFont val="Arial"/>
        <family val="2"/>
      </rPr>
      <t/>
    </r>
  </si>
  <si>
    <t>Le Representant de la CTR</t>
  </si>
  <si>
    <t>Le Président du Jury</t>
  </si>
  <si>
    <t>Points</t>
  </si>
  <si>
    <t>Pedagogie de la Pratique</t>
  </si>
  <si>
    <t>Pédagogie de la Théorie</t>
  </si>
  <si>
    <t>Pédagogie organisation &amp; Sécurité</t>
  </si>
  <si>
    <t>Intervention IPD -25m</t>
  </si>
  <si>
    <t xml:space="preserve">TOTAL GENERAL </t>
  </si>
  <si>
    <t>moyenne pédagogie : 110/220 points</t>
  </si>
  <si>
    <t>moyenne pratique &amp; Réglement : 60/120 points</t>
  </si>
  <si>
    <t>Coef.</t>
  </si>
  <si>
    <t>EPREUVES</t>
  </si>
  <si>
    <t>moyenne générale : 170/340 points</t>
  </si>
  <si>
    <t>EXAMEN 
Moniteur Fédéral 1</t>
  </si>
  <si>
    <t>Candidat 17</t>
  </si>
  <si>
    <t>Candidat 18</t>
  </si>
  <si>
    <t>Candidat 19</t>
  </si>
  <si>
    <t>Candidat 20</t>
  </si>
  <si>
    <t>XXXX xxxxx</t>
  </si>
  <si>
    <t>xxxx</t>
  </si>
  <si>
    <t xml:space="preserve">Bordereau de délivrance Moniteur Fédéral 1 </t>
  </si>
  <si>
    <t>Anne-Solange DESSERTINE</t>
  </si>
  <si>
    <t>CTR  Auvergne-Rhône-Alpes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</si>
</sst>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7"/>
      <name val="Geneva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1"/>
      <color indexed="43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i/>
      <sz val="10"/>
      <name val="Geneva"/>
    </font>
    <font>
      <i/>
      <sz val="14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14"/>
      <name val="Arial Narrow"/>
      <family val="2"/>
    </font>
    <font>
      <b/>
      <sz val="18"/>
      <name val="Arial"/>
      <family val="2"/>
    </font>
    <font>
      <sz val="16"/>
      <name val="Arial Narrow"/>
      <family val="2"/>
    </font>
    <font>
      <i/>
      <sz val="18"/>
      <name val="Arial Narrow"/>
      <family val="2"/>
    </font>
    <font>
      <u/>
      <sz val="10"/>
      <color indexed="12"/>
      <name val="Arial Narrow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1"/>
      <name val="Arial Narrow"/>
      <family val="2"/>
    </font>
    <font>
      <sz val="10"/>
      <color theme="0" tint="-0.249977111117893"/>
      <name val="Arial"/>
      <family val="2"/>
    </font>
    <font>
      <b/>
      <sz val="12"/>
      <color rgb="FF0070C0"/>
      <name val="Arial"/>
      <family val="2"/>
    </font>
    <font>
      <b/>
      <i/>
      <sz val="12"/>
      <color theme="0" tint="-0.3499862666707357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15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7" fillId="0" borderId="1" xfId="0" applyFont="1" applyBorder="1" applyAlignment="1"/>
    <xf numFmtId="0" fontId="0" fillId="0" borderId="1" xfId="0" applyBorder="1" applyAlignme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3" fillId="0" borderId="0" xfId="0" applyFont="1" applyAlignment="1">
      <alignment horizontal="right"/>
    </xf>
    <xf numFmtId="3" fontId="5" fillId="0" borderId="0" xfId="0" quotePrefix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wrapText="1"/>
    </xf>
    <xf numFmtId="0" fontId="37" fillId="0" borderId="0" xfId="0" applyFont="1" applyFill="1" applyBorder="1" applyAlignment="1">
      <alignment wrapText="1"/>
    </xf>
    <xf numFmtId="14" fontId="36" fillId="0" borderId="0" xfId="0" applyNumberFormat="1" applyFont="1" applyBorder="1" applyAlignment="1">
      <alignment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38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36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wrapText="1"/>
    </xf>
    <xf numFmtId="0" fontId="0" fillId="0" borderId="10" xfId="0" applyBorder="1"/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wrapText="1"/>
    </xf>
    <xf numFmtId="0" fontId="0" fillId="0" borderId="11" xfId="0" applyBorder="1"/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vertical="center"/>
    </xf>
    <xf numFmtId="15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9" fillId="0" borderId="0" xfId="0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/>
    <xf numFmtId="0" fontId="7" fillId="0" borderId="14" xfId="0" applyFont="1" applyBorder="1" applyAlignment="1"/>
    <xf numFmtId="0" fontId="26" fillId="0" borderId="19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/>
    </xf>
    <xf numFmtId="0" fontId="7" fillId="0" borderId="16" xfId="0" applyFont="1" applyBorder="1" applyAlignment="1"/>
    <xf numFmtId="0" fontId="27" fillId="5" borderId="19" xfId="0" applyFont="1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vertical="center"/>
    </xf>
    <xf numFmtId="0" fontId="7" fillId="6" borderId="14" xfId="0" applyFont="1" applyFill="1" applyBorder="1" applyAlignment="1">
      <alignment horizontal="center" vertical="center"/>
    </xf>
    <xf numFmtId="0" fontId="22" fillId="5" borderId="13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40" fillId="0" borderId="21" xfId="0" applyFont="1" applyFill="1" applyBorder="1" applyAlignment="1">
      <alignment vertical="center" wrapText="1"/>
    </xf>
    <xf numFmtId="0" fontId="32" fillId="0" borderId="21" xfId="1" applyFont="1" applyBorder="1" applyAlignment="1" applyProtection="1">
      <alignment vertical="center" wrapText="1"/>
    </xf>
    <xf numFmtId="14" fontId="40" fillId="0" borderId="22" xfId="0" applyNumberFormat="1" applyFont="1" applyFill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40" fillId="0" borderId="23" xfId="0" applyFont="1" applyBorder="1" applyAlignment="1">
      <alignment horizontal="center" vertical="center"/>
    </xf>
    <xf numFmtId="14" fontId="40" fillId="0" borderId="24" xfId="0" applyNumberFormat="1" applyFont="1" applyBorder="1" applyAlignment="1">
      <alignment vertical="center" wrapText="1"/>
    </xf>
    <xf numFmtId="14" fontId="40" fillId="0" borderId="25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/>
    </xf>
    <xf numFmtId="1" fontId="36" fillId="0" borderId="27" xfId="0" applyNumberFormat="1" applyFont="1" applyBorder="1" applyAlignment="1">
      <alignment horizontal="center" vertical="center" wrapText="1"/>
    </xf>
    <xf numFmtId="1" fontId="36" fillId="0" borderId="28" xfId="0" applyNumberFormat="1" applyFont="1" applyBorder="1" applyAlignment="1">
      <alignment horizontal="center" vertical="center" wrapText="1"/>
    </xf>
    <xf numFmtId="1" fontId="36" fillId="0" borderId="29" xfId="0" applyNumberFormat="1" applyFont="1" applyBorder="1" applyAlignment="1">
      <alignment horizontal="center" vertical="center" wrapText="1"/>
    </xf>
    <xf numFmtId="14" fontId="40" fillId="0" borderId="30" xfId="0" applyNumberFormat="1" applyFont="1" applyBorder="1" applyAlignment="1">
      <alignment horizontal="center" vertical="center" wrapText="1"/>
    </xf>
    <xf numFmtId="0" fontId="41" fillId="0" borderId="6" xfId="0" applyFont="1" applyBorder="1" applyAlignment="1">
      <alignment vertical="center"/>
    </xf>
    <xf numFmtId="3" fontId="0" fillId="0" borderId="31" xfId="0" quotePrefix="1" applyNumberFormat="1" applyFont="1" applyBorder="1" applyAlignment="1">
      <alignment horizontal="center" vertical="center" wrapText="1"/>
    </xf>
    <xf numFmtId="3" fontId="0" fillId="0" borderId="32" xfId="0" quotePrefix="1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0" fontId="36" fillId="0" borderId="21" xfId="0" applyFont="1" applyFill="1" applyBorder="1" applyAlignment="1">
      <alignment wrapText="1"/>
    </xf>
    <xf numFmtId="3" fontId="0" fillId="0" borderId="33" xfId="0" quotePrefix="1" applyNumberFormat="1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wrapText="1"/>
    </xf>
    <xf numFmtId="3" fontId="0" fillId="0" borderId="34" xfId="0" quotePrefix="1" applyNumberFormat="1" applyFont="1" applyBorder="1" applyAlignment="1">
      <alignment horizontal="center" vertical="center" wrapText="1"/>
    </xf>
    <xf numFmtId="0" fontId="36" fillId="0" borderId="24" xfId="0" applyFont="1" applyFill="1" applyBorder="1" applyAlignment="1">
      <alignment wrapText="1"/>
    </xf>
    <xf numFmtId="14" fontId="40" fillId="0" borderId="21" xfId="0" applyNumberFormat="1" applyFont="1" applyBorder="1" applyAlignment="1">
      <alignment horizontal="center" vertical="center" wrapText="1"/>
    </xf>
    <xf numFmtId="14" fontId="40" fillId="0" borderId="21" xfId="0" applyNumberFormat="1" applyFont="1" applyFill="1" applyBorder="1" applyAlignment="1">
      <alignment horizontal="center" vertical="center" wrapText="1"/>
    </xf>
    <xf numFmtId="14" fontId="40" fillId="0" borderId="22" xfId="0" applyNumberFormat="1" applyFont="1" applyFill="1" applyBorder="1" applyAlignment="1">
      <alignment horizontal="center" vertical="center" wrapText="1"/>
    </xf>
    <xf numFmtId="14" fontId="40" fillId="0" borderId="35" xfId="0" applyNumberFormat="1" applyFont="1" applyBorder="1" applyAlignment="1">
      <alignment horizontal="left" vertical="center" wrapText="1"/>
    </xf>
    <xf numFmtId="14" fontId="40" fillId="0" borderId="36" xfId="0" applyNumberFormat="1" applyFont="1" applyBorder="1" applyAlignment="1">
      <alignment horizontal="left" vertical="center" wrapText="1"/>
    </xf>
    <xf numFmtId="14" fontId="40" fillId="0" borderId="30" xfId="0" applyNumberFormat="1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22" fillId="7" borderId="13" xfId="0" applyFont="1" applyFill="1" applyBorder="1" applyAlignment="1" applyProtection="1">
      <alignment horizontal="center" vertical="center"/>
      <protection locked="0"/>
    </xf>
    <xf numFmtId="0" fontId="22" fillId="7" borderId="38" xfId="0" applyFont="1" applyFill="1" applyBorder="1" applyAlignment="1" applyProtection="1">
      <alignment horizontal="center" vertical="center"/>
      <protection locked="0"/>
    </xf>
    <xf numFmtId="0" fontId="22" fillId="8" borderId="38" xfId="0" applyFont="1" applyFill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2" fillId="0" borderId="21" xfId="1" applyFont="1" applyBorder="1" applyAlignment="1" applyProtection="1">
      <alignment vertical="center" wrapText="1"/>
    </xf>
    <xf numFmtId="0" fontId="2" fillId="0" borderId="22" xfId="1" applyFont="1" applyBorder="1" applyAlignment="1" applyProtection="1">
      <alignment vertical="center" wrapText="1"/>
    </xf>
    <xf numFmtId="0" fontId="1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top"/>
    </xf>
    <xf numFmtId="14" fontId="3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0" fontId="19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1" fillId="4" borderId="0" xfId="0" applyFont="1" applyFill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3" borderId="0" xfId="3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9" fontId="29" fillId="4" borderId="0" xfId="4" applyFont="1" applyFill="1" applyAlignment="1">
      <alignment horizontal="center" vertical="center"/>
    </xf>
    <xf numFmtId="9" fontId="16" fillId="4" borderId="0" xfId="4" applyFont="1" applyFill="1" applyAlignment="1">
      <alignment horizontal="center" vertical="center"/>
    </xf>
    <xf numFmtId="0" fontId="43" fillId="0" borderId="46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14" fontId="28" fillId="0" borderId="13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5" fillId="6" borderId="50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0" fillId="0" borderId="4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5" fillId="5" borderId="50" xfId="0" applyFont="1" applyFill="1" applyBorder="1" applyAlignment="1">
      <alignment horizontal="center" vertical="center"/>
    </xf>
    <xf numFmtId="0" fontId="25" fillId="5" borderId="51" xfId="0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7" fillId="9" borderId="62" xfId="0" applyFont="1" applyFill="1" applyBorder="1" applyAlignment="1">
      <alignment horizontal="center" vertical="top"/>
    </xf>
    <xf numFmtId="0" fontId="7" fillId="9" borderId="0" xfId="0" applyFont="1" applyFill="1" applyBorder="1" applyAlignment="1">
      <alignment horizontal="center" vertical="top"/>
    </xf>
    <xf numFmtId="0" fontId="7" fillId="9" borderId="57" xfId="0" applyFont="1" applyFill="1" applyBorder="1" applyAlignment="1">
      <alignment horizontal="center" vertical="top"/>
    </xf>
    <xf numFmtId="0" fontId="7" fillId="9" borderId="58" xfId="0" applyFont="1" applyFill="1" applyBorder="1" applyAlignment="1">
      <alignment horizontal="center" vertical="top"/>
    </xf>
    <xf numFmtId="0" fontId="7" fillId="9" borderId="63" xfId="0" applyFont="1" applyFill="1" applyBorder="1" applyAlignment="1">
      <alignment horizontal="center" vertical="top"/>
    </xf>
    <xf numFmtId="0" fontId="7" fillId="9" borderId="27" xfId="0" applyFont="1" applyFill="1" applyBorder="1" applyAlignment="1">
      <alignment horizontal="center" vertical="top"/>
    </xf>
    <xf numFmtId="0" fontId="31" fillId="9" borderId="30" xfId="0" applyFont="1" applyFill="1" applyBorder="1" applyAlignment="1">
      <alignment horizontal="left" vertical="top" wrapText="1"/>
    </xf>
    <xf numFmtId="0" fontId="31" fillId="9" borderId="55" xfId="0" applyFont="1" applyFill="1" applyBorder="1" applyAlignment="1">
      <alignment horizontal="left" vertical="top" wrapText="1"/>
    </xf>
    <xf numFmtId="0" fontId="31" fillId="9" borderId="29" xfId="0" applyFont="1" applyFill="1" applyBorder="1" applyAlignment="1">
      <alignment horizontal="left" vertical="top" wrapText="1"/>
    </xf>
    <xf numFmtId="0" fontId="31" fillId="9" borderId="62" xfId="0" applyFont="1" applyFill="1" applyBorder="1" applyAlignment="1">
      <alignment horizontal="left" vertical="top" wrapText="1"/>
    </xf>
    <xf numFmtId="0" fontId="31" fillId="9" borderId="0" xfId="0" applyFont="1" applyFill="1" applyBorder="1" applyAlignment="1">
      <alignment horizontal="left" vertical="top" wrapText="1"/>
    </xf>
    <xf numFmtId="0" fontId="31" fillId="9" borderId="63" xfId="0" applyFont="1" applyFill="1" applyBorder="1" applyAlignment="1">
      <alignment horizontal="left" vertical="top" wrapText="1"/>
    </xf>
    <xf numFmtId="0" fontId="31" fillId="9" borderId="57" xfId="0" applyFont="1" applyFill="1" applyBorder="1" applyAlignment="1">
      <alignment horizontal="left" vertical="top" wrapText="1"/>
    </xf>
    <xf numFmtId="0" fontId="31" fillId="9" borderId="58" xfId="0" applyFont="1" applyFill="1" applyBorder="1" applyAlignment="1">
      <alignment horizontal="left" vertical="top" wrapText="1"/>
    </xf>
    <xf numFmtId="0" fontId="31" fillId="9" borderId="27" xfId="0" applyFont="1" applyFill="1" applyBorder="1" applyAlignment="1">
      <alignment horizontal="left" vertical="top" wrapText="1"/>
    </xf>
    <xf numFmtId="0" fontId="20" fillId="9" borderId="30" xfId="0" applyFont="1" applyFill="1" applyBorder="1" applyAlignment="1">
      <alignment horizontal="center" vertical="top"/>
    </xf>
    <xf numFmtId="0" fontId="20" fillId="9" borderId="55" xfId="0" applyFont="1" applyFill="1" applyBorder="1" applyAlignment="1">
      <alignment horizontal="center" vertical="top"/>
    </xf>
    <xf numFmtId="0" fontId="20" fillId="9" borderId="29" xfId="0" applyFont="1" applyFill="1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/>
    </xf>
    <xf numFmtId="0" fontId="3" fillId="9" borderId="55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14" fontId="3" fillId="9" borderId="57" xfId="0" applyNumberFormat="1" applyFont="1" applyFill="1" applyBorder="1" applyAlignment="1">
      <alignment horizontal="center"/>
    </xf>
    <xf numFmtId="14" fontId="3" fillId="9" borderId="58" xfId="0" applyNumberFormat="1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9" fontId="29" fillId="9" borderId="36" xfId="4" applyFont="1" applyFill="1" applyBorder="1" applyAlignment="1">
      <alignment horizontal="center" vertical="center"/>
    </xf>
    <xf numFmtId="9" fontId="16" fillId="9" borderId="54" xfId="4" applyFont="1" applyFill="1" applyBorder="1" applyAlignment="1">
      <alignment horizontal="center" vertical="center"/>
    </xf>
    <xf numFmtId="9" fontId="16" fillId="9" borderId="28" xfId="4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_Bordereau de délivrance" xfId="3"/>
    <cellStyle name="Percent" xfId="4" builtinId="5"/>
  </cellStyles>
  <dxfs count="324">
    <dxf>
      <font>
        <b/>
        <i val="0"/>
        <color rgb="FF00B0F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  <fill>
        <patternFill>
          <bgColor theme="6" tint="0.59996337778862885"/>
        </patternFill>
      </fill>
    </dxf>
    <dxf>
      <font>
        <b/>
        <i val="0"/>
        <color rgb="FF00B0F0"/>
      </font>
      <fill>
        <patternFill>
          <bgColor theme="6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F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133350</xdr:rowOff>
    </xdr:from>
    <xdr:to>
      <xdr:col>12</xdr:col>
      <xdr:colOff>371475</xdr:colOff>
      <xdr:row>17</xdr:row>
      <xdr:rowOff>0</xdr:rowOff>
    </xdr:to>
    <xdr:sp macro="" textlink="">
      <xdr:nvSpPr>
        <xdr:cNvPr id="5" name="ZoneTexte 2"/>
        <xdr:cNvSpPr txBox="1">
          <a:spLocks noChangeArrowheads="1"/>
        </xdr:cNvSpPr>
      </xdr:nvSpPr>
      <xdr:spPr bwMode="auto">
        <a:xfrm>
          <a:off x="5505450" y="133350"/>
          <a:ext cx="6105525" cy="2619375"/>
        </a:xfrm>
        <a:prstGeom prst="rect">
          <a:avLst/>
        </a:prstGeom>
        <a:solidFill>
          <a:srgbClr val="FFFF66"/>
        </a:solidFill>
        <a:ln>
          <a:noFill/>
        </a:ln>
        <a:effectLst>
          <a:outerShdw blurRad="50800" dist="38100" dir="2700000" algn="tl" rotWithShape="0">
            <a:srgbClr val="808080">
              <a:alpha val="42998"/>
            </a:srgbClr>
          </a:outerShdw>
        </a:effectLst>
        <a:extLst/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fr-FR" sz="1400" b="1" i="1" u="none" strike="noStrike" baseline="0">
              <a:solidFill>
                <a:srgbClr val="0000FF"/>
              </a:solidFill>
              <a:latin typeface="Calibri"/>
            </a:rPr>
            <a:t>Avant l'examen 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Les organisateurs doivent demander aux candidats tous les documents nécessaires.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Le délégué CTR contrôle minutieusement la complétude des documents et la pertinence des infos saisies avant les épreuves.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•  Vérifie le nom, prenom, adresse, date de naissance, n° licence à jour.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•  Si accès à la base de données nationale, vérifier directement si diplôme enregistré. </a:t>
          </a:r>
        </a:p>
        <a:p>
          <a:pPr algn="l" rtl="0">
            <a:defRPr sz="1000"/>
          </a:pPr>
          <a:r>
            <a:rPr lang="fr-FR" sz="1400" b="1" i="1" u="none" strike="noStrike" baseline="0">
              <a:solidFill>
                <a:srgbClr val="0000FF"/>
              </a:solidFill>
              <a:latin typeface="Calibri"/>
            </a:rPr>
            <a:t>Après examen :</a:t>
          </a:r>
          <a:endParaRPr lang="fr-FR" sz="1400" b="0" i="0" u="none" strike="noStrike" baseline="0">
            <a:solidFill>
              <a:srgbClr val="0000FF"/>
            </a:solidFill>
            <a:latin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Le fichier est renvoyé sous format excel pour la saisie à la CTR et en PDF signé pour vérification et archivage.</a:t>
          </a:r>
        </a:p>
      </xdr:txBody>
    </xdr:sp>
    <xdr:clientData/>
  </xdr:twoCellAnchor>
  <xdr:twoCellAnchor editAs="oneCell">
    <xdr:from>
      <xdr:col>4</xdr:col>
      <xdr:colOff>400050</xdr:colOff>
      <xdr:row>18</xdr:row>
      <xdr:rowOff>123825</xdr:rowOff>
    </xdr:from>
    <xdr:to>
      <xdr:col>12</xdr:col>
      <xdr:colOff>409575</xdr:colOff>
      <xdr:row>43</xdr:row>
      <xdr:rowOff>142875</xdr:rowOff>
    </xdr:to>
    <xdr:sp macro="" textlink="">
      <xdr:nvSpPr>
        <xdr:cNvPr id="7" name="ZoneTexte 2"/>
        <xdr:cNvSpPr txBox="1">
          <a:spLocks noChangeArrowheads="1"/>
        </xdr:cNvSpPr>
      </xdr:nvSpPr>
      <xdr:spPr bwMode="auto">
        <a:xfrm>
          <a:off x="5543550" y="3038475"/>
          <a:ext cx="6105525" cy="4124325"/>
        </a:xfrm>
        <a:prstGeom prst="rect">
          <a:avLst/>
        </a:prstGeom>
        <a:solidFill>
          <a:srgbClr val="FFFF66"/>
        </a:solidFill>
        <a:ln>
          <a:noFill/>
        </a:ln>
        <a:effectLst>
          <a:outerShdw blurRad="50800" dist="38100" dir="2700000" algn="tl" rotWithShape="0">
            <a:srgbClr val="808080">
              <a:alpha val="42998"/>
            </a:srgbClr>
          </a:outerShdw>
        </a:effectLst>
        <a:extLst/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fr-FR" sz="1400" b="1" i="1" u="none" strike="noStrike" baseline="0">
              <a:solidFill>
                <a:srgbClr val="0000FF"/>
              </a:solidFill>
              <a:latin typeface="Calibri"/>
            </a:rPr>
            <a:t>Bordereaux de notes des examens Moniteur Fédéral 1.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les cellules jaunes de la page Jury :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	• Les cellules D12 à D16 seront automatiquement reportées sur les pages suivantes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	• Le numéro de licence est réparti sur deux colonnes. La première renseigne l’année de la première licence et la seconde est le numéro à 6 chiffres de la licence FFESSM. </a:t>
          </a:r>
          <a:r>
            <a:rPr lang="fr-FR" sz="1400" b="0" i="1" u="none" strike="noStrike" baseline="0">
              <a:solidFill>
                <a:srgbClr val="0000FF"/>
              </a:solidFill>
              <a:latin typeface="Calibri"/>
            </a:rPr>
            <a:t>(aide à la saisie sur la base nationale qui n'accepte que les 6 chiffres)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les Prénoms, Noms et Niveau d’encadrement des membres du jury. Ces informations sont automatiquement reportées sur les pages suivantes.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Veuillez renseigner sur la page Bordereaux Délivrance 1, 2, les informations relatives aux candidats. Les informations utiles sont automatiquement reportées sur les bordereaux de notes.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Sur les Bordereaux de Notes, 1a 1b et 2a 2b saisir uniquement les notes. (cellules jaunes)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En cas d’échec d’un candidat, indiquez « Echec » en lieu et place du numéro de brevet.</a:t>
          </a: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FF"/>
              </a:solidFill>
              <a:latin typeface="Calibri"/>
            </a:rPr>
            <a:t>- Les notes des candidats ne doivent pas comporter de virgule.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1924050</xdr:colOff>
      <xdr:row>11</xdr:row>
      <xdr:rowOff>32351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05300" cy="1813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638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447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63501</xdr:colOff>
      <xdr:row>0</xdr:row>
      <xdr:rowOff>0</xdr:rowOff>
    </xdr:from>
    <xdr:to>
      <xdr:col>5</xdr:col>
      <xdr:colOff>306917</xdr:colOff>
      <xdr:row>6</xdr:row>
      <xdr:rowOff>135588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0"/>
          <a:ext cx="4042833" cy="16701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1810" name="Line 1"/>
        <xdr:cNvSpPr>
          <a:spLocks noChangeShapeType="1"/>
        </xdr:cNvSpPr>
      </xdr:nvSpPr>
      <xdr:spPr bwMode="auto">
        <a:xfrm>
          <a:off x="68865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1811" name="Line 2"/>
        <xdr:cNvSpPr>
          <a:spLocks noChangeShapeType="1"/>
        </xdr:cNvSpPr>
      </xdr:nvSpPr>
      <xdr:spPr bwMode="auto">
        <a:xfrm>
          <a:off x="156876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68865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156876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3</xdr:row>
      <xdr:rowOff>31497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949700" cy="1631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7155" name="Line 1"/>
        <xdr:cNvSpPr>
          <a:spLocks noChangeShapeType="1"/>
        </xdr:cNvSpPr>
      </xdr:nvSpPr>
      <xdr:spPr bwMode="auto">
        <a:xfrm>
          <a:off x="68865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7156" name="Line 2"/>
        <xdr:cNvSpPr>
          <a:spLocks noChangeShapeType="1"/>
        </xdr:cNvSpPr>
      </xdr:nvSpPr>
      <xdr:spPr bwMode="auto">
        <a:xfrm>
          <a:off x="156876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7157" name="Line 1"/>
        <xdr:cNvSpPr>
          <a:spLocks noChangeShapeType="1"/>
        </xdr:cNvSpPr>
      </xdr:nvSpPr>
      <xdr:spPr bwMode="auto">
        <a:xfrm>
          <a:off x="68865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7158" name="Line 2"/>
        <xdr:cNvSpPr>
          <a:spLocks noChangeShapeType="1"/>
        </xdr:cNvSpPr>
      </xdr:nvSpPr>
      <xdr:spPr bwMode="auto">
        <a:xfrm>
          <a:off x="156876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12700</xdr:colOff>
      <xdr:row>3</xdr:row>
      <xdr:rowOff>36743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2400" cy="16369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0</xdr:rowOff>
    </xdr:from>
    <xdr:to>
      <xdr:col>7</xdr:col>
      <xdr:colOff>152400</xdr:colOff>
      <xdr:row>6</xdr:row>
      <xdr:rowOff>34868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0"/>
          <a:ext cx="3819525" cy="15779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17456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447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31751</xdr:colOff>
      <xdr:row>0</xdr:row>
      <xdr:rowOff>0</xdr:rowOff>
    </xdr:from>
    <xdr:to>
      <xdr:col>5</xdr:col>
      <xdr:colOff>285751</xdr:colOff>
      <xdr:row>6</xdr:row>
      <xdr:rowOff>139960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4" y="0"/>
          <a:ext cx="4053417" cy="16745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18513" name="Line 1"/>
        <xdr:cNvSpPr>
          <a:spLocks noChangeShapeType="1"/>
        </xdr:cNvSpPr>
      </xdr:nvSpPr>
      <xdr:spPr bwMode="auto">
        <a:xfrm>
          <a:off x="68865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18514" name="Line 2"/>
        <xdr:cNvSpPr>
          <a:spLocks noChangeShapeType="1"/>
        </xdr:cNvSpPr>
      </xdr:nvSpPr>
      <xdr:spPr bwMode="auto">
        <a:xfrm>
          <a:off x="156876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8515" name="Line 1"/>
        <xdr:cNvSpPr>
          <a:spLocks noChangeShapeType="1"/>
        </xdr:cNvSpPr>
      </xdr:nvSpPr>
      <xdr:spPr bwMode="auto">
        <a:xfrm>
          <a:off x="68865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8516" name="Line 2"/>
        <xdr:cNvSpPr>
          <a:spLocks noChangeShapeType="1"/>
        </xdr:cNvSpPr>
      </xdr:nvSpPr>
      <xdr:spPr bwMode="auto">
        <a:xfrm>
          <a:off x="156876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584200</xdr:colOff>
      <xdr:row>3</xdr:row>
      <xdr:rowOff>21003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24300" cy="16212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0</xdr:rowOff>
    </xdr:from>
    <xdr:to>
      <xdr:col>6</xdr:col>
      <xdr:colOff>0</xdr:colOff>
      <xdr:row>15</xdr:row>
      <xdr:rowOff>28575</xdr:rowOff>
    </xdr:to>
    <xdr:sp macro="" textlink="">
      <xdr:nvSpPr>
        <xdr:cNvPr id="19537" name="Line 1"/>
        <xdr:cNvSpPr>
          <a:spLocks noChangeShapeType="1"/>
        </xdr:cNvSpPr>
      </xdr:nvSpPr>
      <xdr:spPr bwMode="auto">
        <a:xfrm>
          <a:off x="68865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12</xdr:row>
      <xdr:rowOff>0</xdr:rowOff>
    </xdr:from>
    <xdr:to>
      <xdr:col>18</xdr:col>
      <xdr:colOff>0</xdr:colOff>
      <xdr:row>15</xdr:row>
      <xdr:rowOff>28575</xdr:rowOff>
    </xdr:to>
    <xdr:sp macro="" textlink="">
      <xdr:nvSpPr>
        <xdr:cNvPr id="19538" name="Line 2"/>
        <xdr:cNvSpPr>
          <a:spLocks noChangeShapeType="1"/>
        </xdr:cNvSpPr>
      </xdr:nvSpPr>
      <xdr:spPr bwMode="auto">
        <a:xfrm>
          <a:off x="15687675" y="4057650"/>
          <a:ext cx="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14</xdr:row>
      <xdr:rowOff>28575</xdr:rowOff>
    </xdr:to>
    <xdr:sp macro="" textlink="">
      <xdr:nvSpPr>
        <xdr:cNvPr id="19539" name="Line 1"/>
        <xdr:cNvSpPr>
          <a:spLocks noChangeShapeType="1"/>
        </xdr:cNvSpPr>
      </xdr:nvSpPr>
      <xdr:spPr bwMode="auto">
        <a:xfrm>
          <a:off x="68865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28575</xdr:rowOff>
    </xdr:to>
    <xdr:sp macro="" textlink="">
      <xdr:nvSpPr>
        <xdr:cNvPr id="19540" name="Line 2"/>
        <xdr:cNvSpPr>
          <a:spLocks noChangeShapeType="1"/>
        </xdr:cNvSpPr>
      </xdr:nvSpPr>
      <xdr:spPr bwMode="auto">
        <a:xfrm>
          <a:off x="15687675" y="3781425"/>
          <a:ext cx="0" cy="866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539750</xdr:colOff>
      <xdr:row>2</xdr:row>
      <xdr:rowOff>527275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89375" cy="160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D32"/>
  <sheetViews>
    <sheetView zoomScale="90" zoomScaleNormal="90" workbookViewId="0">
      <selection activeCell="C16" sqref="C16"/>
    </sheetView>
  </sheetViews>
  <sheetFormatPr defaultColWidth="11.42578125" defaultRowHeight="12.75" x14ac:dyDescent="0.2"/>
  <cols>
    <col min="1" max="1" width="15.140625" customWidth="1"/>
    <col min="2" max="2" width="9.140625" customWidth="1"/>
    <col min="4" max="4" width="41.42578125" customWidth="1"/>
  </cols>
  <sheetData>
    <row r="12" spans="1:4" x14ac:dyDescent="0.2">
      <c r="A12" s="141" t="s">
        <v>56</v>
      </c>
      <c r="B12" s="141"/>
      <c r="C12" s="141"/>
      <c r="D12" s="55" t="s">
        <v>78</v>
      </c>
    </row>
    <row r="13" spans="1:4" x14ac:dyDescent="0.2">
      <c r="A13" s="141" t="s">
        <v>57</v>
      </c>
      <c r="B13" s="141"/>
      <c r="C13" s="141"/>
      <c r="D13" s="56" t="s">
        <v>78</v>
      </c>
    </row>
    <row r="14" spans="1:4" x14ac:dyDescent="0.2">
      <c r="A14" s="141" t="s">
        <v>55</v>
      </c>
      <c r="B14" s="141"/>
      <c r="C14" s="141"/>
      <c r="D14" s="56" t="s">
        <v>81</v>
      </c>
    </row>
    <row r="15" spans="1:4" x14ac:dyDescent="0.2">
      <c r="A15" s="1"/>
      <c r="B15" s="1"/>
      <c r="C15" s="1"/>
      <c r="D15" s="56"/>
    </row>
    <row r="16" spans="1:4" x14ac:dyDescent="0.2">
      <c r="A16" s="1"/>
      <c r="B16" s="1"/>
      <c r="C16" s="1"/>
      <c r="D16" s="56"/>
    </row>
    <row r="17" spans="1:4" x14ac:dyDescent="0.2">
      <c r="A17" s="1"/>
      <c r="B17" s="1"/>
      <c r="C17" s="1"/>
      <c r="D17" s="56"/>
    </row>
    <row r="19" spans="1:4" ht="13.5" thickBot="1" x14ac:dyDescent="0.25"/>
    <row r="20" spans="1:4" ht="13.5" thickTop="1" x14ac:dyDescent="0.2">
      <c r="A20" s="51" t="s">
        <v>52</v>
      </c>
      <c r="B20" s="140" t="s">
        <v>26</v>
      </c>
      <c r="C20" s="140"/>
      <c r="D20" s="52" t="s">
        <v>50</v>
      </c>
    </row>
    <row r="21" spans="1:4" ht="13.5" thickBot="1" x14ac:dyDescent="0.25">
      <c r="A21" s="41"/>
      <c r="B21" s="53" t="s">
        <v>27</v>
      </c>
      <c r="C21" s="53" t="s">
        <v>28</v>
      </c>
      <c r="D21" s="54" t="s">
        <v>51</v>
      </c>
    </row>
    <row r="22" spans="1:4" ht="13.5" thickTop="1" x14ac:dyDescent="0.2">
      <c r="A22" s="42" t="s">
        <v>53</v>
      </c>
      <c r="B22" s="43"/>
      <c r="C22" s="43"/>
      <c r="D22" s="44"/>
    </row>
    <row r="23" spans="1:4" x14ac:dyDescent="0.2">
      <c r="A23" s="45" t="s">
        <v>54</v>
      </c>
      <c r="B23" s="46"/>
      <c r="C23" s="46"/>
      <c r="D23" s="47"/>
    </row>
    <row r="24" spans="1:4" x14ac:dyDescent="0.2">
      <c r="A24" s="45" t="s">
        <v>5</v>
      </c>
      <c r="B24" s="46"/>
      <c r="C24" s="46"/>
      <c r="D24" s="47"/>
    </row>
    <row r="25" spans="1:4" x14ac:dyDescent="0.2">
      <c r="A25" s="45" t="s">
        <v>6</v>
      </c>
      <c r="B25" s="46"/>
      <c r="C25" s="46"/>
      <c r="D25" s="47"/>
    </row>
    <row r="26" spans="1:4" x14ac:dyDescent="0.2">
      <c r="A26" s="45" t="s">
        <v>7</v>
      </c>
      <c r="B26" s="46"/>
      <c r="C26" s="46"/>
      <c r="D26" s="47"/>
    </row>
    <row r="27" spans="1:4" x14ac:dyDescent="0.2">
      <c r="A27" s="45" t="s">
        <v>8</v>
      </c>
      <c r="B27" s="46"/>
      <c r="C27" s="46"/>
      <c r="D27" s="47"/>
    </row>
    <row r="28" spans="1:4" x14ac:dyDescent="0.2">
      <c r="A28" s="45" t="s">
        <v>9</v>
      </c>
      <c r="B28" s="46"/>
      <c r="C28" s="46"/>
      <c r="D28" s="47"/>
    </row>
    <row r="29" spans="1:4" x14ac:dyDescent="0.2">
      <c r="A29" s="45" t="s">
        <v>10</v>
      </c>
      <c r="B29" s="46"/>
      <c r="C29" s="46"/>
      <c r="D29" s="47"/>
    </row>
    <row r="30" spans="1:4" x14ac:dyDescent="0.2">
      <c r="A30" s="45" t="s">
        <v>11</v>
      </c>
      <c r="B30" s="46"/>
      <c r="C30" s="46"/>
      <c r="D30" s="47"/>
    </row>
    <row r="31" spans="1:4" ht="13.5" thickBot="1" x14ac:dyDescent="0.25">
      <c r="A31" s="48" t="s">
        <v>12</v>
      </c>
      <c r="B31" s="49"/>
      <c r="C31" s="49"/>
      <c r="D31" s="50"/>
    </row>
    <row r="32" spans="1:4" ht="13.5" thickTop="1" x14ac:dyDescent="0.2"/>
  </sheetData>
  <mergeCells count="4">
    <mergeCell ref="B20:C20"/>
    <mergeCell ref="A12:C12"/>
    <mergeCell ref="A13:C13"/>
    <mergeCell ref="A14:C14"/>
  </mergeCells>
  <pageMargins left="0.7" right="0.7" top="0.75" bottom="0.75" header="0.3" footer="0.3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="90" zoomScaleNormal="90" workbookViewId="0">
      <selection activeCell="J7" sqref="J7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6.42578125" customWidth="1"/>
    <col min="4" max="4" width="10.85546875" customWidth="1"/>
    <col min="5" max="5" width="24.28515625" customWidth="1"/>
    <col min="6" max="6" width="11.28515625" customWidth="1"/>
    <col min="7" max="7" width="45.85546875" customWidth="1"/>
    <col min="8" max="8" width="25.85546875" customWidth="1"/>
    <col min="9" max="9" width="11.42578125" customWidth="1"/>
    <col min="10" max="10" width="31.42578125" customWidth="1"/>
    <col min="11" max="11" width="12.140625" customWidth="1"/>
  </cols>
  <sheetData>
    <row r="1" spans="1:13" x14ac:dyDescent="0.2">
      <c r="A1" s="141"/>
      <c r="B1" s="141"/>
      <c r="C1" s="141"/>
      <c r="D1" s="141"/>
      <c r="E1" s="141"/>
      <c r="F1" s="141"/>
    </row>
    <row r="2" spans="1:13" ht="18" x14ac:dyDescent="0.25">
      <c r="A2" s="141"/>
      <c r="B2" s="141"/>
      <c r="C2" s="141"/>
      <c r="D2" s="141"/>
      <c r="E2" s="141"/>
      <c r="F2" s="141"/>
      <c r="G2" s="164" t="s">
        <v>13</v>
      </c>
      <c r="H2" s="164"/>
      <c r="I2" s="164"/>
      <c r="J2" s="164"/>
      <c r="L2" s="9"/>
      <c r="M2" s="9"/>
    </row>
    <row r="3" spans="1:13" x14ac:dyDescent="0.2">
      <c r="A3" s="141"/>
      <c r="B3" s="141"/>
      <c r="C3" s="141"/>
      <c r="D3" s="141"/>
      <c r="E3" s="141"/>
      <c r="F3" s="141"/>
      <c r="G3" s="141" t="s">
        <v>14</v>
      </c>
      <c r="H3" s="141"/>
      <c r="I3" s="141"/>
      <c r="J3" s="141"/>
    </row>
    <row r="4" spans="1:13" ht="27.75" customHeight="1" x14ac:dyDescent="0.2">
      <c r="A4" s="141"/>
      <c r="B4" s="141"/>
      <c r="C4" s="141"/>
      <c r="D4" s="141"/>
      <c r="E4" s="141"/>
      <c r="F4" s="141"/>
      <c r="G4" s="165" t="s">
        <v>79</v>
      </c>
      <c r="H4" s="165"/>
      <c r="I4" s="165"/>
      <c r="J4" s="165"/>
      <c r="M4" s="9"/>
    </row>
    <row r="5" spans="1:13" ht="21" customHeight="1" x14ac:dyDescent="0.2">
      <c r="A5" s="141"/>
      <c r="B5" s="141"/>
      <c r="C5" s="141"/>
      <c r="D5" s="141"/>
      <c r="E5" s="141"/>
      <c r="F5" s="141"/>
      <c r="G5" s="29"/>
      <c r="K5" s="26"/>
      <c r="M5" s="9"/>
    </row>
    <row r="6" spans="1:13" ht="29.25" customHeight="1" x14ac:dyDescent="0.25">
      <c r="A6" s="166"/>
      <c r="B6" s="166"/>
      <c r="C6" s="166"/>
      <c r="D6" s="166"/>
      <c r="E6" s="166"/>
      <c r="F6" s="166"/>
      <c r="G6" s="167" t="str">
        <f>Jury!D14</f>
        <v>CTR  Auvergne-Rhône-Alpes</v>
      </c>
      <c r="H6" s="168"/>
      <c r="I6" s="168"/>
      <c r="J6" s="32">
        <f ca="1">YEAR(TODAY())</f>
        <v>2018</v>
      </c>
      <c r="L6" s="30"/>
      <c r="M6" s="11"/>
    </row>
    <row r="7" spans="1:13" ht="12.75" customHeight="1" x14ac:dyDescent="0.25">
      <c r="E7" s="33"/>
      <c r="J7" s="28"/>
      <c r="L7" s="31"/>
    </row>
    <row r="8" spans="1:13" ht="12.75" customHeight="1" x14ac:dyDescent="0.2">
      <c r="B8" s="27" t="s">
        <v>17</v>
      </c>
      <c r="C8" s="142" t="str">
        <f>Jury!D13</f>
        <v>xxxx</v>
      </c>
      <c r="D8" s="142"/>
      <c r="E8" s="142"/>
      <c r="F8" s="148"/>
      <c r="G8" s="149"/>
      <c r="H8" s="145" t="s">
        <v>25</v>
      </c>
      <c r="I8" s="146"/>
      <c r="J8" s="12"/>
      <c r="L8" s="31"/>
    </row>
    <row r="9" spans="1:13" x14ac:dyDescent="0.2">
      <c r="B9" s="27" t="s">
        <v>18</v>
      </c>
      <c r="C9" s="144" t="str">
        <f>Jury!D12</f>
        <v>xxxx</v>
      </c>
      <c r="D9" s="144"/>
      <c r="E9" s="142"/>
      <c r="F9" s="148"/>
      <c r="G9" s="149"/>
      <c r="H9" s="145"/>
      <c r="I9" s="146"/>
    </row>
    <row r="10" spans="1:13" ht="12.75" customHeight="1" x14ac:dyDescent="0.2">
      <c r="B10" s="147"/>
      <c r="C10" s="147"/>
      <c r="D10" s="147"/>
      <c r="E10" s="147"/>
      <c r="F10" s="12"/>
      <c r="G10" s="12"/>
    </row>
    <row r="11" spans="1:13" ht="13.5" thickBot="1" x14ac:dyDescent="0.25">
      <c r="B11" s="13"/>
      <c r="C11" s="13"/>
      <c r="D11" s="13"/>
      <c r="E11" s="13"/>
    </row>
    <row r="12" spans="1:13" ht="18.95" customHeight="1" x14ac:dyDescent="0.2">
      <c r="B12" s="161" t="s">
        <v>29</v>
      </c>
      <c r="C12" s="156" t="s">
        <v>26</v>
      </c>
      <c r="D12" s="156"/>
      <c r="E12" s="37" t="s">
        <v>15</v>
      </c>
      <c r="F12" s="157" t="s">
        <v>19</v>
      </c>
      <c r="G12" s="159" t="s">
        <v>16</v>
      </c>
      <c r="H12" s="151" t="s">
        <v>20</v>
      </c>
      <c r="I12" s="151" t="s">
        <v>21</v>
      </c>
      <c r="J12" s="153" t="s">
        <v>22</v>
      </c>
    </row>
    <row r="13" spans="1:13" ht="15.95" customHeight="1" thickBot="1" x14ac:dyDescent="0.25">
      <c r="B13" s="162"/>
      <c r="C13" s="38" t="s">
        <v>27</v>
      </c>
      <c r="D13" s="38" t="s">
        <v>28</v>
      </c>
      <c r="E13" s="112" t="s">
        <v>77</v>
      </c>
      <c r="F13" s="158"/>
      <c r="G13" s="160"/>
      <c r="H13" s="152"/>
      <c r="I13" s="152"/>
      <c r="J13" s="154"/>
    </row>
    <row r="14" spans="1:13" ht="14.1" customHeight="1" x14ac:dyDescent="0.2">
      <c r="A14" s="25">
        <v>1</v>
      </c>
      <c r="B14" s="113"/>
      <c r="C14" s="34"/>
      <c r="D14" s="108"/>
      <c r="E14" s="97"/>
      <c r="F14" s="121"/>
      <c r="G14" s="124"/>
      <c r="H14" s="98"/>
      <c r="I14" s="127"/>
      <c r="J14" s="129"/>
      <c r="K14" s="137" t="str">
        <f>'Bordereau Notes n°1a'!C6</f>
        <v>RECALE</v>
      </c>
    </row>
    <row r="15" spans="1:13" ht="14.1" customHeight="1" x14ac:dyDescent="0.2">
      <c r="A15" s="25">
        <v>2</v>
      </c>
      <c r="B15" s="113"/>
      <c r="C15" s="34"/>
      <c r="D15" s="108"/>
      <c r="E15" s="97"/>
      <c r="F15" s="121"/>
      <c r="G15" s="125"/>
      <c r="H15" s="135"/>
      <c r="I15" s="127"/>
      <c r="J15" s="129"/>
      <c r="K15" s="137" t="str">
        <f>'Bordereau Notes n°1a'!E6</f>
        <v>RECALE</v>
      </c>
    </row>
    <row r="16" spans="1:13" ht="14.1" customHeight="1" x14ac:dyDescent="0.2">
      <c r="A16" s="25">
        <v>3</v>
      </c>
      <c r="B16" s="113"/>
      <c r="C16" s="35"/>
      <c r="D16" s="109"/>
      <c r="E16" s="97"/>
      <c r="F16" s="121"/>
      <c r="G16" s="125"/>
      <c r="H16" s="135"/>
      <c r="I16" s="127"/>
      <c r="J16" s="129"/>
      <c r="K16" s="137" t="str">
        <f>'Bordereau Notes n°1a'!G6</f>
        <v>RECALE</v>
      </c>
    </row>
    <row r="17" spans="1:11" ht="14.1" customHeight="1" x14ac:dyDescent="0.2">
      <c r="A17" s="25">
        <v>4</v>
      </c>
      <c r="B17" s="114"/>
      <c r="C17" s="35"/>
      <c r="D17" s="109"/>
      <c r="E17" s="97"/>
      <c r="F17" s="121"/>
      <c r="G17" s="125"/>
      <c r="H17" s="135"/>
      <c r="I17" s="127"/>
      <c r="J17" s="129"/>
      <c r="K17" s="137" t="str">
        <f>'Bordereau Notes n°1a'!I6</f>
        <v>RECALE</v>
      </c>
    </row>
    <row r="18" spans="1:11" ht="14.1" customHeight="1" x14ac:dyDescent="0.2">
      <c r="A18" s="25">
        <v>5</v>
      </c>
      <c r="B18" s="113"/>
      <c r="C18" s="35"/>
      <c r="D18" s="109"/>
      <c r="E18" s="97"/>
      <c r="F18" s="121"/>
      <c r="G18" s="125"/>
      <c r="H18" s="135"/>
      <c r="I18" s="127"/>
      <c r="J18" s="129"/>
      <c r="K18" s="137" t="str">
        <f>'Bordereau Notes n°1a'!K6</f>
        <v>RECALE</v>
      </c>
    </row>
    <row r="19" spans="1:11" ht="14.1" customHeight="1" x14ac:dyDescent="0.2">
      <c r="A19" s="25">
        <v>6</v>
      </c>
      <c r="B19" s="114"/>
      <c r="C19" s="35"/>
      <c r="D19" s="109"/>
      <c r="E19" s="97"/>
      <c r="F19" s="121"/>
      <c r="G19" s="125"/>
      <c r="H19" s="135"/>
      <c r="I19" s="127"/>
      <c r="J19" s="129"/>
      <c r="K19" s="137" t="str">
        <f>'Bordereau Notes n°1a'!M6</f>
        <v>RECALE</v>
      </c>
    </row>
    <row r="20" spans="1:11" ht="14.1" customHeight="1" x14ac:dyDescent="0.2">
      <c r="A20" s="25">
        <v>7</v>
      </c>
      <c r="B20" s="113"/>
      <c r="C20" s="35"/>
      <c r="D20" s="109"/>
      <c r="E20" s="97"/>
      <c r="F20" s="121"/>
      <c r="G20" s="125"/>
      <c r="H20" s="135"/>
      <c r="I20" s="127"/>
      <c r="J20" s="129"/>
      <c r="K20" s="137" t="str">
        <f>'Bordereau Notes n°1a'!O6</f>
        <v>RECALE</v>
      </c>
    </row>
    <row r="21" spans="1:11" ht="14.1" customHeight="1" x14ac:dyDescent="0.2">
      <c r="A21" s="25">
        <v>8</v>
      </c>
      <c r="B21" s="114"/>
      <c r="C21" s="35"/>
      <c r="D21" s="109"/>
      <c r="E21" s="97"/>
      <c r="F21" s="121"/>
      <c r="G21" s="125"/>
      <c r="H21" s="135"/>
      <c r="I21" s="127"/>
      <c r="J21" s="129"/>
      <c r="K21" s="137" t="str">
        <f>'Bordereau Notes n°1a'!Q6</f>
        <v>RECALE</v>
      </c>
    </row>
    <row r="22" spans="1:11" ht="14.1" customHeight="1" x14ac:dyDescent="0.2">
      <c r="A22" s="25">
        <v>9</v>
      </c>
      <c r="B22" s="113"/>
      <c r="C22" s="35"/>
      <c r="D22" s="109"/>
      <c r="E22" s="97"/>
      <c r="F22" s="121"/>
      <c r="G22" s="125"/>
      <c r="H22" s="135"/>
      <c r="I22" s="127"/>
      <c r="J22" s="129"/>
      <c r="K22" s="137" t="str">
        <f>'Bordereau Notes n°1a'!S6</f>
        <v>RECALE</v>
      </c>
    </row>
    <row r="23" spans="1:11" ht="14.1" customHeight="1" x14ac:dyDescent="0.2">
      <c r="A23" s="25">
        <v>10</v>
      </c>
      <c r="B23" s="114"/>
      <c r="C23" s="35"/>
      <c r="D23" s="109"/>
      <c r="E23" s="97"/>
      <c r="F23" s="121"/>
      <c r="G23" s="125"/>
      <c r="H23" s="135"/>
      <c r="I23" s="127"/>
      <c r="J23" s="129"/>
      <c r="K23" s="137" t="str">
        <f>'Bordereau Notes n°1a'!U6</f>
        <v>RECALE</v>
      </c>
    </row>
    <row r="24" spans="1:11" ht="14.1" customHeight="1" x14ac:dyDescent="0.2">
      <c r="A24" s="25">
        <v>11</v>
      </c>
      <c r="B24" s="115"/>
      <c r="C24" s="35"/>
      <c r="D24" s="109"/>
      <c r="E24" s="97"/>
      <c r="F24" s="121"/>
      <c r="G24" s="125"/>
      <c r="H24" s="135"/>
      <c r="I24" s="127"/>
      <c r="J24" s="129"/>
      <c r="K24" s="137" t="str">
        <f>'Bordereau Notes n°1b'!C6</f>
        <v>RECALE</v>
      </c>
    </row>
    <row r="25" spans="1:11" ht="14.1" customHeight="1" x14ac:dyDescent="0.2">
      <c r="A25" s="25">
        <v>12</v>
      </c>
      <c r="B25" s="114"/>
      <c r="C25" s="35"/>
      <c r="D25" s="109"/>
      <c r="E25" s="97"/>
      <c r="F25" s="121"/>
      <c r="G25" s="125"/>
      <c r="H25" s="135"/>
      <c r="I25" s="127"/>
      <c r="J25" s="129"/>
      <c r="K25" s="137" t="str">
        <f>'Bordereau Notes n°1b'!E6</f>
        <v>RECALE</v>
      </c>
    </row>
    <row r="26" spans="1:11" ht="14.1" customHeight="1" x14ac:dyDescent="0.2">
      <c r="A26" s="25">
        <v>13</v>
      </c>
      <c r="B26" s="113"/>
      <c r="C26" s="35"/>
      <c r="D26" s="109"/>
      <c r="E26" s="97"/>
      <c r="F26" s="121"/>
      <c r="G26" s="125"/>
      <c r="H26" s="135"/>
      <c r="I26" s="127"/>
      <c r="J26" s="129"/>
      <c r="K26" s="137" t="str">
        <f>'Bordereau Notes n°1b'!G6</f>
        <v>RECALE</v>
      </c>
    </row>
    <row r="27" spans="1:11" ht="14.1" customHeight="1" x14ac:dyDescent="0.2">
      <c r="A27" s="25">
        <v>14</v>
      </c>
      <c r="B27" s="114"/>
      <c r="C27" s="35"/>
      <c r="D27" s="109"/>
      <c r="E27" s="116"/>
      <c r="F27" s="122"/>
      <c r="G27" s="125"/>
      <c r="H27" s="135"/>
      <c r="I27" s="127"/>
      <c r="J27" s="129"/>
      <c r="K27" s="137" t="str">
        <f>'Bordereau Notes n°1b'!I6</f>
        <v>RECALE</v>
      </c>
    </row>
    <row r="28" spans="1:11" ht="14.1" customHeight="1" x14ac:dyDescent="0.2">
      <c r="A28" s="25">
        <v>15</v>
      </c>
      <c r="B28" s="117"/>
      <c r="C28" s="35"/>
      <c r="D28" s="109"/>
      <c r="E28" s="116"/>
      <c r="F28" s="123"/>
      <c r="G28" s="125"/>
      <c r="H28" s="135"/>
      <c r="I28" s="128"/>
      <c r="J28" s="130"/>
      <c r="K28" s="137" t="str">
        <f>'Bordereau Notes n°1b'!K6</f>
        <v>RECALE</v>
      </c>
    </row>
    <row r="29" spans="1:11" ht="14.1" customHeight="1" x14ac:dyDescent="0.2">
      <c r="A29" s="25">
        <v>16</v>
      </c>
      <c r="B29" s="117"/>
      <c r="C29" s="35"/>
      <c r="D29" s="109"/>
      <c r="E29" s="116"/>
      <c r="F29" s="123"/>
      <c r="G29" s="126"/>
      <c r="H29" s="136"/>
      <c r="I29" s="128"/>
      <c r="J29" s="130"/>
      <c r="K29" s="137" t="str">
        <f>'Bordereau Notes n°1b'!M6</f>
        <v>RECALE</v>
      </c>
    </row>
    <row r="30" spans="1:11" ht="14.1" customHeight="1" x14ac:dyDescent="0.2">
      <c r="A30" s="25">
        <v>17</v>
      </c>
      <c r="B30" s="117"/>
      <c r="C30" s="36"/>
      <c r="D30" s="110"/>
      <c r="E30" s="118"/>
      <c r="F30" s="123"/>
      <c r="G30" s="126"/>
      <c r="H30" s="136"/>
      <c r="I30" s="128"/>
      <c r="J30" s="130"/>
      <c r="K30" s="137" t="str">
        <f>'Bordereau Notes n°1b'!O6</f>
        <v>RECALE</v>
      </c>
    </row>
    <row r="31" spans="1:11" ht="14.1" customHeight="1" x14ac:dyDescent="0.2">
      <c r="A31" s="25">
        <v>18</v>
      </c>
      <c r="B31" s="117"/>
      <c r="C31" s="36"/>
      <c r="D31" s="110"/>
      <c r="E31" s="118"/>
      <c r="F31" s="99"/>
      <c r="G31" s="111"/>
      <c r="H31" s="100"/>
      <c r="I31" s="101"/>
      <c r="J31" s="102"/>
      <c r="K31" s="137" t="str">
        <f>'Bordereau Notes n°1b'!Q6</f>
        <v>RECALE</v>
      </c>
    </row>
    <row r="32" spans="1:11" ht="14.1" customHeight="1" x14ac:dyDescent="0.2">
      <c r="A32" s="25">
        <v>19</v>
      </c>
      <c r="B32" s="117"/>
      <c r="C32" s="36"/>
      <c r="D32" s="110"/>
      <c r="E32" s="118"/>
      <c r="F32" s="99"/>
      <c r="G32" s="111"/>
      <c r="H32" s="100"/>
      <c r="I32" s="101"/>
      <c r="J32" s="102"/>
      <c r="K32" s="137" t="str">
        <f>'Bordereau Notes n°1b'!S6</f>
        <v>RECALE</v>
      </c>
    </row>
    <row r="33" spans="1:11" ht="14.1" customHeight="1" thickBot="1" x14ac:dyDescent="0.25">
      <c r="A33" s="25">
        <v>20</v>
      </c>
      <c r="B33" s="119"/>
      <c r="C33" s="36"/>
      <c r="D33" s="110"/>
      <c r="E33" s="120"/>
      <c r="F33" s="103"/>
      <c r="G33" s="104"/>
      <c r="H33" s="105"/>
      <c r="I33" s="106"/>
      <c r="J33" s="107"/>
      <c r="K33" s="137" t="str">
        <f>'Bordereau Notes n°1b'!U6</f>
        <v>RECALE</v>
      </c>
    </row>
    <row r="34" spans="1:11" ht="11.1" customHeight="1" x14ac:dyDescent="0.2">
      <c r="B34" s="18"/>
      <c r="C34" s="39"/>
      <c r="D34" s="39"/>
      <c r="E34" s="20"/>
      <c r="F34" s="21"/>
      <c r="G34" s="21"/>
      <c r="H34" s="22"/>
      <c r="I34" s="19"/>
      <c r="J34" s="22"/>
      <c r="K34" s="23"/>
    </row>
    <row r="35" spans="1:11" ht="12.75" customHeight="1" x14ac:dyDescent="0.2">
      <c r="B35" s="163" t="s">
        <v>24</v>
      </c>
      <c r="C35" s="163"/>
      <c r="D35" s="163"/>
      <c r="E35" s="163"/>
      <c r="F35" s="163"/>
      <c r="G35" s="163"/>
      <c r="H35" s="163"/>
      <c r="I35" s="163"/>
      <c r="J35" s="163"/>
      <c r="K35" s="15"/>
    </row>
    <row r="36" spans="1:11" ht="12" customHeight="1" x14ac:dyDescent="0.2">
      <c r="B36" s="163" t="s">
        <v>23</v>
      </c>
      <c r="C36" s="163"/>
      <c r="D36" s="163"/>
      <c r="E36" s="163"/>
      <c r="F36" s="163"/>
      <c r="G36" s="163"/>
      <c r="H36" s="163"/>
      <c r="I36" s="163"/>
      <c r="J36" s="163"/>
      <c r="K36" s="15"/>
    </row>
    <row r="37" spans="1:11" ht="21" customHeight="1" x14ac:dyDescent="0.2">
      <c r="B37" s="155" t="str">
        <f>"Jury"&amp;" "&amp;":"&amp;" "&amp;Jury!D22&amp;" - "&amp;Jury!D23&amp;" - "&amp;Jury!D24&amp;" - "&amp;Jury!D25&amp;" - "&amp;Jury!D26&amp;" - "&amp;Jury!D27&amp;" - "&amp;Jury!D28&amp;" - "&amp;Jury!D29&amp;" - "&amp;Jury!D30&amp;" - "&amp;Jury!D31</f>
        <v xml:space="preserve">Jury :  -  -  -  -  -  -  -  -  - </v>
      </c>
      <c r="C37" s="155"/>
      <c r="D37" s="155"/>
      <c r="E37" s="155"/>
      <c r="F37" s="155"/>
      <c r="G37" s="155"/>
      <c r="H37" s="155"/>
      <c r="I37" s="155"/>
      <c r="J37" s="155"/>
    </row>
    <row r="38" spans="1:11" ht="15" customHeight="1" x14ac:dyDescent="0.2">
      <c r="B38" s="155"/>
      <c r="C38" s="155"/>
      <c r="D38" s="155"/>
      <c r="E38" s="155"/>
      <c r="F38" s="155"/>
      <c r="G38" s="155"/>
      <c r="H38" s="155"/>
      <c r="I38" s="155"/>
      <c r="J38" s="155"/>
    </row>
    <row r="39" spans="1:11" ht="12.95" customHeight="1" x14ac:dyDescent="0.2">
      <c r="B39" s="155"/>
      <c r="C39" s="155"/>
      <c r="D39" s="155"/>
      <c r="E39" s="155"/>
      <c r="F39" s="155"/>
      <c r="G39" s="155"/>
      <c r="H39" s="155"/>
      <c r="I39" s="155"/>
      <c r="J39" s="155"/>
    </row>
    <row r="40" spans="1:11" ht="12" customHeight="1" x14ac:dyDescent="0.2">
      <c r="B40" s="155"/>
      <c r="C40" s="155"/>
      <c r="D40" s="155"/>
      <c r="E40" s="155"/>
      <c r="F40" s="155"/>
      <c r="G40" s="155"/>
      <c r="H40" s="155"/>
      <c r="I40" s="155"/>
      <c r="J40" s="155"/>
    </row>
    <row r="41" spans="1:11" x14ac:dyDescent="0.2">
      <c r="B41" s="14"/>
      <c r="C41" s="17"/>
      <c r="D41" s="17"/>
      <c r="E41" s="14"/>
      <c r="F41" s="14"/>
      <c r="G41" s="15"/>
      <c r="H41" s="14"/>
      <c r="I41" s="16"/>
      <c r="J41" s="10"/>
    </row>
    <row r="42" spans="1:11" ht="12.95" customHeight="1" x14ac:dyDescent="0.2">
      <c r="B42" s="143" t="s">
        <v>58</v>
      </c>
      <c r="C42" s="143"/>
      <c r="D42" s="143"/>
      <c r="E42" s="143"/>
      <c r="F42" s="143" t="s">
        <v>59</v>
      </c>
      <c r="G42" s="143"/>
      <c r="H42" s="143" t="s">
        <v>60</v>
      </c>
      <c r="I42" s="143"/>
      <c r="J42" s="143"/>
    </row>
    <row r="43" spans="1:11" ht="12" customHeight="1" x14ac:dyDescent="0.2">
      <c r="B43" s="150" t="s">
        <v>80</v>
      </c>
      <c r="C43" s="150"/>
      <c r="D43" s="150"/>
      <c r="E43" s="150"/>
      <c r="F43" s="150">
        <f>Jury!D23</f>
        <v>0</v>
      </c>
      <c r="G43" s="150"/>
      <c r="H43" s="150">
        <f>Jury!D22</f>
        <v>0</v>
      </c>
      <c r="I43" s="150"/>
      <c r="J43" s="150"/>
      <c r="K43" s="14"/>
    </row>
    <row r="44" spans="1:11" ht="12" customHeight="1" x14ac:dyDescent="0.2">
      <c r="B44" s="150"/>
      <c r="C44" s="150"/>
      <c r="D44" s="150"/>
      <c r="E44" s="150"/>
      <c r="F44" s="150"/>
      <c r="G44" s="150"/>
      <c r="H44" s="150"/>
      <c r="I44" s="150"/>
      <c r="J44" s="150"/>
      <c r="K44" s="14"/>
    </row>
    <row r="45" spans="1:11" ht="12" customHeight="1" x14ac:dyDescent="0.2">
      <c r="B45" s="150"/>
      <c r="C45" s="150"/>
      <c r="D45" s="150"/>
      <c r="E45" s="150"/>
      <c r="F45" s="150"/>
      <c r="G45" s="150"/>
      <c r="H45" s="150"/>
      <c r="I45" s="150"/>
      <c r="J45" s="150"/>
      <c r="K45" s="14"/>
    </row>
    <row r="46" spans="1:11" x14ac:dyDescent="0.2">
      <c r="B46" s="150"/>
      <c r="C46" s="150"/>
      <c r="D46" s="150"/>
      <c r="E46" s="150"/>
      <c r="F46" s="150"/>
      <c r="G46" s="150"/>
      <c r="H46" s="150"/>
      <c r="I46" s="150"/>
      <c r="J46" s="150"/>
      <c r="K46" s="23"/>
    </row>
  </sheetData>
  <mergeCells count="29">
    <mergeCell ref="A1:F5"/>
    <mergeCell ref="G2:J2"/>
    <mergeCell ref="G3:J3"/>
    <mergeCell ref="G4:J4"/>
    <mergeCell ref="A6:F6"/>
    <mergeCell ref="G6:I6"/>
    <mergeCell ref="B43:E46"/>
    <mergeCell ref="F43:G46"/>
    <mergeCell ref="H43:J46"/>
    <mergeCell ref="I12:I13"/>
    <mergeCell ref="J12:J13"/>
    <mergeCell ref="B37:J40"/>
    <mergeCell ref="C12:D12"/>
    <mergeCell ref="F12:F13"/>
    <mergeCell ref="G12:G13"/>
    <mergeCell ref="H12:H13"/>
    <mergeCell ref="B12:B13"/>
    <mergeCell ref="B35:J35"/>
    <mergeCell ref="B36:J36"/>
    <mergeCell ref="C8:E8"/>
    <mergeCell ref="B42:E42"/>
    <mergeCell ref="F42:G42"/>
    <mergeCell ref="H42:J42"/>
    <mergeCell ref="C9:E9"/>
    <mergeCell ref="H8:H9"/>
    <mergeCell ref="I8:I9"/>
    <mergeCell ref="B10:E10"/>
    <mergeCell ref="F8:F9"/>
    <mergeCell ref="G8:G9"/>
  </mergeCells>
  <phoneticPr fontId="11" type="noConversion"/>
  <conditionalFormatting sqref="A14:A33">
    <cfRule type="expression" dxfId="323" priority="1" stopIfTrue="1">
      <formula>K14="Recu"</formula>
    </cfRule>
  </conditionalFormatting>
  <pageMargins left="0.71" right="0.71" top="0.75000000000000011" bottom="0.75000000000000011" header="0.31" footer="0.31"/>
  <pageSetup paperSize="9" scale="65" orientation="landscape" r:id="rId1"/>
  <headerFooter>
    <oddHeader>&amp;CEXAMEN INITIATEUR CLUB</oddHeader>
    <oddFooter>&amp;L&amp;F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zoomScale="75" zoomScaleNormal="75" workbookViewId="0">
      <selection activeCell="M29" sqref="M28:M29"/>
    </sheetView>
  </sheetViews>
  <sheetFormatPr defaultColWidth="11.42578125" defaultRowHeight="12.75" x14ac:dyDescent="0.2"/>
  <cols>
    <col min="1" max="1" width="50.140625" bestFit="1" customWidth="1"/>
    <col min="2" max="2" width="9.140625" customWidth="1"/>
    <col min="3" max="18" width="11" customWidth="1"/>
  </cols>
  <sheetData>
    <row r="1" spans="1:23" ht="42" customHeight="1" x14ac:dyDescent="0.2">
      <c r="A1" s="191"/>
      <c r="B1" s="191"/>
      <c r="C1" s="191"/>
      <c r="D1" s="191"/>
      <c r="E1" s="191"/>
      <c r="F1" s="191"/>
      <c r="G1" s="40" t="s">
        <v>30</v>
      </c>
      <c r="H1" s="197" t="str">
        <f>Jury!D12</f>
        <v>xxxx</v>
      </c>
      <c r="I1" s="198"/>
      <c r="J1" s="198"/>
      <c r="K1" s="198"/>
      <c r="L1" s="198"/>
    </row>
    <row r="2" spans="1:23" ht="42" customHeight="1" x14ac:dyDescent="0.2">
      <c r="A2" s="191"/>
      <c r="B2" s="191"/>
      <c r="C2" s="191"/>
      <c r="D2" s="191"/>
      <c r="E2" s="191"/>
      <c r="F2" s="191"/>
      <c r="G2" s="40" t="s">
        <v>31</v>
      </c>
      <c r="H2" s="199" t="str">
        <f>Jury!D13</f>
        <v>xxxx</v>
      </c>
      <c r="I2" s="198"/>
      <c r="J2" s="198"/>
      <c r="K2" s="198"/>
      <c r="L2" s="198"/>
    </row>
    <row r="3" spans="1:23" ht="42" customHeight="1" thickBot="1" x14ac:dyDescent="0.25">
      <c r="A3" s="191"/>
      <c r="B3" s="191"/>
      <c r="C3" s="191"/>
      <c r="D3" s="191"/>
      <c r="E3" s="191"/>
      <c r="F3" s="191"/>
      <c r="G3" s="188" t="str">
        <f>Jury!D14</f>
        <v>CTR  Auvergne-Rhône-Alpes</v>
      </c>
      <c r="H3" s="188"/>
      <c r="I3" s="188"/>
      <c r="J3" s="188"/>
      <c r="K3" s="188"/>
      <c r="L3" s="188"/>
    </row>
    <row r="4" spans="1:23" ht="15.95" customHeight="1" x14ac:dyDescent="0.2">
      <c r="A4" s="191" t="s">
        <v>72</v>
      </c>
      <c r="B4" s="191"/>
      <c r="C4" s="173" t="s">
        <v>32</v>
      </c>
      <c r="D4" s="174"/>
      <c r="E4" s="173" t="s">
        <v>33</v>
      </c>
      <c r="F4" s="174"/>
      <c r="G4" s="173" t="s">
        <v>34</v>
      </c>
      <c r="H4" s="174"/>
      <c r="I4" s="173" t="s">
        <v>35</v>
      </c>
      <c r="J4" s="174"/>
      <c r="K4" s="173" t="s">
        <v>36</v>
      </c>
      <c r="L4" s="174"/>
      <c r="M4" s="173" t="s">
        <v>37</v>
      </c>
      <c r="N4" s="174"/>
      <c r="O4" s="173" t="s">
        <v>38</v>
      </c>
      <c r="P4" s="174"/>
      <c r="Q4" s="173" t="s">
        <v>39</v>
      </c>
      <c r="R4" s="174"/>
      <c r="S4" s="173" t="s">
        <v>40</v>
      </c>
      <c r="T4" s="174"/>
      <c r="U4" s="173" t="s">
        <v>41</v>
      </c>
      <c r="V4" s="174"/>
    </row>
    <row r="5" spans="1:23" ht="33" customHeight="1" x14ac:dyDescent="0.2">
      <c r="A5" s="191"/>
      <c r="B5" s="191"/>
      <c r="C5" s="187">
        <f>'Bordereaux Délivrance 1'!E14</f>
        <v>0</v>
      </c>
      <c r="D5" s="176"/>
      <c r="E5" s="187">
        <f>'Bordereaux Délivrance 1'!E15</f>
        <v>0</v>
      </c>
      <c r="F5" s="176"/>
      <c r="G5" s="187">
        <f>'Bordereaux Délivrance 1'!E16</f>
        <v>0</v>
      </c>
      <c r="H5" s="176"/>
      <c r="I5" s="187">
        <f>'Bordereaux Délivrance 1'!E17</f>
        <v>0</v>
      </c>
      <c r="J5" s="176"/>
      <c r="K5" s="187">
        <f>'Bordereaux Délivrance 1'!E18</f>
        <v>0</v>
      </c>
      <c r="L5" s="176"/>
      <c r="M5" s="187">
        <f>'Bordereaux Délivrance 1'!E19</f>
        <v>0</v>
      </c>
      <c r="N5" s="176"/>
      <c r="O5" s="187">
        <f>'Bordereaux Délivrance 1'!E20</f>
        <v>0</v>
      </c>
      <c r="P5" s="176"/>
      <c r="Q5" s="187">
        <f>'Bordereaux Délivrance 1'!E21</f>
        <v>0</v>
      </c>
      <c r="R5" s="176"/>
      <c r="S5" s="175">
        <f>'Bordereaux Délivrance 1'!E22</f>
        <v>0</v>
      </c>
      <c r="T5" s="176"/>
      <c r="U5" s="175">
        <f>'Bordereaux Délivrance 1'!E23</f>
        <v>0</v>
      </c>
      <c r="V5" s="176"/>
      <c r="W5" s="2"/>
    </row>
    <row r="6" spans="1:23" s="3" customFormat="1" ht="24.95" customHeight="1" thickBot="1" x14ac:dyDescent="0.25">
      <c r="A6" s="192"/>
      <c r="B6" s="192"/>
      <c r="C6" s="177" t="str">
        <f>IF(D13="RECALE","RECALE",IF(D17="RECALE","RECALE","RECU"))</f>
        <v>RECALE</v>
      </c>
      <c r="D6" s="178"/>
      <c r="E6" s="177" t="str">
        <f>IF(F13="RECALE","RECALE",IF(F17="RECALE","RECALE","RECU"))</f>
        <v>RECALE</v>
      </c>
      <c r="F6" s="178"/>
      <c r="G6" s="177" t="str">
        <f>IF(H13="RECALE","RECALE",IF(H17="RECALE","RECALE","RECU"))</f>
        <v>RECALE</v>
      </c>
      <c r="H6" s="178"/>
      <c r="I6" s="177" t="str">
        <f>IF(J13="RECALE","RECALE",IF(J17="RECALE","RECALE","RECU"))</f>
        <v>RECALE</v>
      </c>
      <c r="J6" s="178"/>
      <c r="K6" s="177" t="str">
        <f>IF(L13="RECALE","RECALE",IF(L17="RECALE","RECALE","RECU"))</f>
        <v>RECALE</v>
      </c>
      <c r="L6" s="178"/>
      <c r="M6" s="177" t="str">
        <f>IF(N13="RECALE","RECALE",IF(N17="RECALE","RECALE","RECU"))</f>
        <v>RECALE</v>
      </c>
      <c r="N6" s="178"/>
      <c r="O6" s="177" t="str">
        <f>IF(P13="RECALE","RECALE",IF(P17="RECALE","RECALE","RECU"))</f>
        <v>RECALE</v>
      </c>
      <c r="P6" s="178"/>
      <c r="Q6" s="177" t="str">
        <f>IF(R13="RECALE","RECALE",IF(R17="RECALE","RECALE","RECU"))</f>
        <v>RECALE</v>
      </c>
      <c r="R6" s="178"/>
      <c r="S6" s="177" t="str">
        <f>IF(T13="RECALE","RECALE",IF(T17="RECALE","RECALE","RECU"))</f>
        <v>RECALE</v>
      </c>
      <c r="T6" s="178"/>
      <c r="U6" s="177" t="str">
        <f>IF(V13="RECALE","RECALE",IF(V17="RECALE","RECALE","RECU"))</f>
        <v>RECALE</v>
      </c>
      <c r="V6" s="178"/>
      <c r="W6" s="24"/>
    </row>
    <row r="7" spans="1:23" s="59" customFormat="1" ht="20.25" x14ac:dyDescent="0.3">
      <c r="A7" s="75" t="s">
        <v>70</v>
      </c>
      <c r="B7" s="76" t="s">
        <v>69</v>
      </c>
      <c r="C7" s="63" t="s">
        <v>0</v>
      </c>
      <c r="D7" s="64" t="s">
        <v>61</v>
      </c>
      <c r="E7" s="63" t="s">
        <v>0</v>
      </c>
      <c r="F7" s="64" t="s">
        <v>61</v>
      </c>
      <c r="G7" s="63" t="s">
        <v>0</v>
      </c>
      <c r="H7" s="64" t="s">
        <v>61</v>
      </c>
      <c r="I7" s="63" t="s">
        <v>0</v>
      </c>
      <c r="J7" s="64" t="s">
        <v>61</v>
      </c>
      <c r="K7" s="63" t="s">
        <v>0</v>
      </c>
      <c r="L7" s="64" t="s">
        <v>61</v>
      </c>
      <c r="M7" s="63" t="s">
        <v>0</v>
      </c>
      <c r="N7" s="64" t="s">
        <v>61</v>
      </c>
      <c r="O7" s="63" t="s">
        <v>0</v>
      </c>
      <c r="P7" s="64" t="s">
        <v>61</v>
      </c>
      <c r="Q7" s="63" t="s">
        <v>0</v>
      </c>
      <c r="R7" s="64" t="s">
        <v>61</v>
      </c>
      <c r="S7" s="63" t="s">
        <v>0</v>
      </c>
      <c r="T7" s="64" t="s">
        <v>61</v>
      </c>
      <c r="U7" s="63" t="s">
        <v>0</v>
      </c>
      <c r="V7" s="64" t="s">
        <v>61</v>
      </c>
    </row>
    <row r="8" spans="1:23" s="59" customFormat="1" ht="12.95" customHeight="1" x14ac:dyDescent="0.3">
      <c r="A8" s="77"/>
      <c r="B8" s="7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</row>
    <row r="9" spans="1:23" s="60" customFormat="1" ht="21.95" customHeight="1" x14ac:dyDescent="0.2">
      <c r="A9" s="87" t="s">
        <v>62</v>
      </c>
      <c r="B9" s="88">
        <v>4</v>
      </c>
      <c r="C9" s="65"/>
      <c r="D9" s="66">
        <f>IF(C9=0,0,$B9*C9)</f>
        <v>0</v>
      </c>
      <c r="E9" s="65"/>
      <c r="F9" s="66">
        <f>IF(E9=0,0,$B9*E9)</f>
        <v>0</v>
      </c>
      <c r="G9" s="65"/>
      <c r="H9" s="66">
        <f>IF(G9=0,0,$B9*G9)</f>
        <v>0</v>
      </c>
      <c r="I9" s="65"/>
      <c r="J9" s="66">
        <f>IF(I9=0,0,$B9*I9)</f>
        <v>0</v>
      </c>
      <c r="K9" s="65"/>
      <c r="L9" s="66">
        <f>IF(K9=0,0,$B9*K9)</f>
        <v>0</v>
      </c>
      <c r="M9" s="65"/>
      <c r="N9" s="66">
        <f>IF(M9=0,0,$B9*M9)</f>
        <v>0</v>
      </c>
      <c r="O9" s="65"/>
      <c r="P9" s="66">
        <f>IF(O9=0,0,$B9*O9)</f>
        <v>0</v>
      </c>
      <c r="Q9" s="65"/>
      <c r="R9" s="66">
        <f>IF(Q9=0,0,$B9*Q9)</f>
        <v>0</v>
      </c>
      <c r="S9" s="65"/>
      <c r="T9" s="66">
        <f>IF(S9=0,0,$B9*S9)</f>
        <v>0</v>
      </c>
      <c r="U9" s="65"/>
      <c r="V9" s="66">
        <f>IF(U9=0,0,$B9*U9)</f>
        <v>0</v>
      </c>
    </row>
    <row r="10" spans="1:23" s="60" customFormat="1" ht="21.95" customHeight="1" x14ac:dyDescent="0.2">
      <c r="A10" s="87" t="s">
        <v>63</v>
      </c>
      <c r="B10" s="88">
        <v>4</v>
      </c>
      <c r="C10" s="65"/>
      <c r="D10" s="66">
        <f>IF(C10=0,0,$B10*C10)</f>
        <v>0</v>
      </c>
      <c r="E10" s="65"/>
      <c r="F10" s="66">
        <f>IF(E10=0,0,$B10*E10)</f>
        <v>0</v>
      </c>
      <c r="G10" s="65"/>
      <c r="H10" s="66">
        <f>IF(G10=0,0,$B10*G10)</f>
        <v>0</v>
      </c>
      <c r="I10" s="65"/>
      <c r="J10" s="66">
        <f>IF(I10=0,0,$B10*I10)</f>
        <v>0</v>
      </c>
      <c r="K10" s="65"/>
      <c r="L10" s="66">
        <f>IF(K10=0,0,$B10*K10)</f>
        <v>0</v>
      </c>
      <c r="M10" s="65"/>
      <c r="N10" s="66">
        <f>IF(M10=0,0,$B10*M10)</f>
        <v>0</v>
      </c>
      <c r="O10" s="65"/>
      <c r="P10" s="66">
        <f>IF(O10=0,0,$B10*O10)</f>
        <v>0</v>
      </c>
      <c r="Q10" s="65"/>
      <c r="R10" s="66">
        <f>IF(Q10=0,0,$B10*Q10)</f>
        <v>0</v>
      </c>
      <c r="S10" s="65"/>
      <c r="T10" s="66">
        <f>IF(S10=0,0,$B10*S10)</f>
        <v>0</v>
      </c>
      <c r="U10" s="65"/>
      <c r="V10" s="66">
        <f>IF(U10=0,0,$B10*U10)</f>
        <v>0</v>
      </c>
    </row>
    <row r="11" spans="1:23" s="61" customFormat="1" ht="21.95" customHeight="1" x14ac:dyDescent="0.2">
      <c r="A11" s="87" t="s">
        <v>64</v>
      </c>
      <c r="B11" s="88">
        <v>3</v>
      </c>
      <c r="C11" s="65"/>
      <c r="D11" s="67">
        <f>IF(C11=0,0,$B11*C11)</f>
        <v>0</v>
      </c>
      <c r="E11" s="65"/>
      <c r="F11" s="67">
        <f>IF(E11=0,0,$B11*E11)</f>
        <v>0</v>
      </c>
      <c r="G11" s="65"/>
      <c r="H11" s="67">
        <f>IF(G11=0,0,$B11*G11)</f>
        <v>0</v>
      </c>
      <c r="I11" s="65"/>
      <c r="J11" s="67">
        <f>IF(I11=0,0,$B11*I11)</f>
        <v>0</v>
      </c>
      <c r="K11" s="65"/>
      <c r="L11" s="67">
        <f>IF(K11=0,0,$B11*K11)</f>
        <v>0</v>
      </c>
      <c r="M11" s="65"/>
      <c r="N11" s="67">
        <f>IF(M11=0,0,$B11*M11)</f>
        <v>0</v>
      </c>
      <c r="O11" s="65"/>
      <c r="P11" s="67">
        <f>IF(O11=0,0,$B11*O11)</f>
        <v>0</v>
      </c>
      <c r="Q11" s="65"/>
      <c r="R11" s="67">
        <f>IF(Q11=0,0,$B11*Q11)</f>
        <v>0</v>
      </c>
      <c r="S11" s="65"/>
      <c r="T11" s="67">
        <f>IF(S11=0,0,$B11*S11)</f>
        <v>0</v>
      </c>
      <c r="U11" s="65"/>
      <c r="V11" s="67">
        <f>IF(U11=0,0,$B11*U11)</f>
        <v>0</v>
      </c>
    </row>
    <row r="12" spans="1:23" s="59" customFormat="1" ht="21.95" customHeight="1" x14ac:dyDescent="0.3">
      <c r="A12" s="195" t="s">
        <v>67</v>
      </c>
      <c r="B12" s="196"/>
      <c r="C12" s="91"/>
      <c r="D12" s="92">
        <f>SUM(D9:D11)</f>
        <v>0</v>
      </c>
      <c r="E12" s="91"/>
      <c r="F12" s="92">
        <f>SUM(F9:F11)</f>
        <v>0</v>
      </c>
      <c r="G12" s="91"/>
      <c r="H12" s="92">
        <f>SUM(H9:H11)</f>
        <v>0</v>
      </c>
      <c r="I12" s="91"/>
      <c r="J12" s="92">
        <f>SUM(J9:J11)</f>
        <v>0</v>
      </c>
      <c r="K12" s="91"/>
      <c r="L12" s="92">
        <f>SUM(L9:L11)</f>
        <v>0</v>
      </c>
      <c r="M12" s="91"/>
      <c r="N12" s="92">
        <f>SUM(N9:N11)</f>
        <v>0</v>
      </c>
      <c r="O12" s="91"/>
      <c r="P12" s="92">
        <f>SUM(P9:P11)</f>
        <v>0</v>
      </c>
      <c r="Q12" s="91"/>
      <c r="R12" s="92">
        <f>SUM(R9:R11)</f>
        <v>0</v>
      </c>
      <c r="S12" s="91"/>
      <c r="T12" s="92">
        <f>SUM(T9:T11)</f>
        <v>0</v>
      </c>
      <c r="U12" s="91"/>
      <c r="V12" s="92">
        <f>SUM(V9:V11)</f>
        <v>0</v>
      </c>
    </row>
    <row r="13" spans="1:23" s="58" customFormat="1" ht="21.95" customHeight="1" x14ac:dyDescent="0.25">
      <c r="A13" s="79"/>
      <c r="B13" s="80"/>
      <c r="C13" s="68"/>
      <c r="D13" s="69" t="str">
        <f>IF(D12&lt;110,"RECALE",IF(C11&lt;5,"RECALE",IF(C10&lt;5,"RECALE",IF(C9&lt;5,"RECALE","RECU"))))</f>
        <v>RECALE</v>
      </c>
      <c r="E13" s="68"/>
      <c r="F13" s="69" t="str">
        <f>IF(F12&lt;110,"RECALE",IF(E11&lt;5,"RECALE",IF(E10&lt;5,"RECALE",IF(E9&lt;5,"RECALE","RECU"))))</f>
        <v>RECALE</v>
      </c>
      <c r="G13" s="68"/>
      <c r="H13" s="69" t="str">
        <f>IF(H12&lt;110,"RECALE",IF(G11&lt;5,"RECALE",IF(G10&lt;5,"RECALE",IF(G9&lt;5,"RECALE","RECU"))))</f>
        <v>RECALE</v>
      </c>
      <c r="I13" s="68"/>
      <c r="J13" s="69" t="str">
        <f>IF(J12&lt;110,"RECALE",IF(I11&lt;5,"RECALE",IF(I10&lt;5,"RECALE",IF(I9&lt;5,"RECALE","RECU"))))</f>
        <v>RECALE</v>
      </c>
      <c r="K13" s="68"/>
      <c r="L13" s="69" t="str">
        <f>IF(L12&lt;110,"RECALE",IF(K11&lt;5,"RECALE",IF(K10&lt;5,"RECALE",IF(K9&lt;5,"RECALE","RECU"))))</f>
        <v>RECALE</v>
      </c>
      <c r="M13" s="68"/>
      <c r="N13" s="69" t="str">
        <f>IF(N12&lt;110,"RECALE",IF(M11&lt;5,"RECALE",IF(M10&lt;5,"RECALE",IF(M9&lt;5,"RECALE","RECU"))))</f>
        <v>RECALE</v>
      </c>
      <c r="O13" s="68"/>
      <c r="P13" s="69" t="str">
        <f>IF(P12&lt;110,"RECALE",IF(O11&lt;5,"RECALE",IF(O10&lt;5,"RECALE",IF(O9&lt;5,"RECALE","RECU"))))</f>
        <v>RECALE</v>
      </c>
      <c r="Q13" s="68"/>
      <c r="R13" s="69" t="str">
        <f>IF(R12&lt;110,"RECALE",IF(Q11&lt;5,"RECALE",IF(Q10&lt;5,"RECALE",IF(Q9&lt;5,"RECALE","RECU"))))</f>
        <v>RECALE</v>
      </c>
      <c r="S13" s="68"/>
      <c r="T13" s="69" t="str">
        <f>IF(T12&lt;110,"RECALE",IF(S11&lt;5,"RECALE",IF(S10&lt;5,"RECALE",IF(S9&lt;5,"RECALE","RECU"))))</f>
        <v>RECALE</v>
      </c>
      <c r="U13" s="68"/>
      <c r="V13" s="69" t="str">
        <f>IF(V12&lt;110,"RECALE",IF(U11&lt;5,"RECALE",IF(U10&lt;5,"RECALE",IF(U9&lt;5,"RECALE","RECU"))))</f>
        <v>RECALE</v>
      </c>
    </row>
    <row r="14" spans="1:23" s="61" customFormat="1" ht="23.1" customHeight="1" x14ac:dyDescent="0.2">
      <c r="A14" s="89" t="s">
        <v>65</v>
      </c>
      <c r="B14" s="90">
        <v>4</v>
      </c>
      <c r="C14" s="65"/>
      <c r="D14" s="67">
        <f>IF(C14=0,0,$B14*C14)</f>
        <v>0</v>
      </c>
      <c r="E14" s="65"/>
      <c r="F14" s="67">
        <f>IF(E14=0,0,$B14*E14)</f>
        <v>0</v>
      </c>
      <c r="G14" s="65"/>
      <c r="H14" s="67">
        <f>IF(G14=0,0,$B14*G14)</f>
        <v>0</v>
      </c>
      <c r="I14" s="65"/>
      <c r="J14" s="67">
        <f>IF(I14=0,0,$B14*I14)</f>
        <v>0</v>
      </c>
      <c r="K14" s="65"/>
      <c r="L14" s="67">
        <f>IF(K14=0,0,$B14*K14)</f>
        <v>0</v>
      </c>
      <c r="M14" s="65"/>
      <c r="N14" s="67">
        <f>IF(M14=0,0,$B14*M14)</f>
        <v>0</v>
      </c>
      <c r="O14" s="65"/>
      <c r="P14" s="67">
        <f>IF(O14=0,0,$B14*O14)</f>
        <v>0</v>
      </c>
      <c r="Q14" s="65"/>
      <c r="R14" s="67">
        <f>IF(Q14=0,0,$B14*Q14)</f>
        <v>0</v>
      </c>
      <c r="S14" s="65"/>
      <c r="T14" s="67">
        <f>IF(S14=0,0,$B14*S14)</f>
        <v>0</v>
      </c>
      <c r="U14" s="65"/>
      <c r="V14" s="67">
        <f>IF(U14=0,0,$B14*U14)</f>
        <v>0</v>
      </c>
    </row>
    <row r="15" spans="1:23" s="61" customFormat="1" ht="23.1" customHeight="1" x14ac:dyDescent="0.2">
      <c r="A15" s="89" t="s">
        <v>2</v>
      </c>
      <c r="B15" s="90">
        <v>2</v>
      </c>
      <c r="C15" s="65"/>
      <c r="D15" s="67">
        <f>IF(C15=0,0,$B15*C15)</f>
        <v>0</v>
      </c>
      <c r="E15" s="65"/>
      <c r="F15" s="67">
        <f>IF(E15=0,0,$B15*E15)</f>
        <v>0</v>
      </c>
      <c r="G15" s="65"/>
      <c r="H15" s="67">
        <f>IF(G15=0,0,$B15*G15)</f>
        <v>0</v>
      </c>
      <c r="I15" s="65"/>
      <c r="J15" s="67">
        <f>IF(I15=0,0,$B15*I15)</f>
        <v>0</v>
      </c>
      <c r="K15" s="65"/>
      <c r="L15" s="67">
        <f>IF(K15=0,0,$B15*K15)</f>
        <v>0</v>
      </c>
      <c r="M15" s="65"/>
      <c r="N15" s="67">
        <f>IF(M15=0,0,$B15*M15)</f>
        <v>0</v>
      </c>
      <c r="O15" s="65"/>
      <c r="P15" s="67">
        <f>IF(O15=0,0,$B15*O15)</f>
        <v>0</v>
      </c>
      <c r="Q15" s="65"/>
      <c r="R15" s="67">
        <f>IF(Q15=0,0,$B15*Q15)</f>
        <v>0</v>
      </c>
      <c r="S15" s="65"/>
      <c r="T15" s="67">
        <f>IF(S15=0,0,$B15*S15)</f>
        <v>0</v>
      </c>
      <c r="U15" s="65"/>
      <c r="V15" s="67">
        <f>IF(U15=0,0,$B15*U15)</f>
        <v>0</v>
      </c>
    </row>
    <row r="16" spans="1:23" s="59" customFormat="1" ht="23.1" customHeight="1" x14ac:dyDescent="0.3">
      <c r="A16" s="189" t="s">
        <v>68</v>
      </c>
      <c r="B16" s="190"/>
      <c r="C16" s="93"/>
      <c r="D16" s="94">
        <f>SUM(D14:D15)</f>
        <v>0</v>
      </c>
      <c r="E16" s="93"/>
      <c r="F16" s="94">
        <f>SUM(F14:F15)</f>
        <v>0</v>
      </c>
      <c r="G16" s="93"/>
      <c r="H16" s="94">
        <f>SUM(H14:H15)</f>
        <v>0</v>
      </c>
      <c r="I16" s="93"/>
      <c r="J16" s="94">
        <f>SUM(J14:J15)</f>
        <v>0</v>
      </c>
      <c r="K16" s="93"/>
      <c r="L16" s="94">
        <f>SUM(L14:L15)</f>
        <v>0</v>
      </c>
      <c r="M16" s="93"/>
      <c r="N16" s="94">
        <f>SUM(N14:N15)</f>
        <v>0</v>
      </c>
      <c r="O16" s="93"/>
      <c r="P16" s="94">
        <f>SUM(P14:P15)</f>
        <v>0</v>
      </c>
      <c r="Q16" s="93"/>
      <c r="R16" s="94">
        <f>SUM(R14:R15)</f>
        <v>0</v>
      </c>
      <c r="S16" s="93"/>
      <c r="T16" s="94">
        <f>SUM(T14:T15)</f>
        <v>0</v>
      </c>
      <c r="U16" s="93"/>
      <c r="V16" s="94">
        <f>SUM(V14:V15)</f>
        <v>0</v>
      </c>
    </row>
    <row r="17" spans="1:22" s="57" customFormat="1" ht="23.1" customHeight="1" x14ac:dyDescent="0.25">
      <c r="A17" s="82"/>
      <c r="B17" s="83"/>
      <c r="C17" s="70"/>
      <c r="D17" s="69" t="str">
        <f>IF(D16&lt;60,"RECALE",IF(C15&lt;10,"RECALE",IF(C14&lt;5,"RECALE","RECU")))</f>
        <v>RECALE</v>
      </c>
      <c r="E17" s="70"/>
      <c r="F17" s="69" t="str">
        <f>IF(F16&lt;60,"RECALE",IF(E15&lt;10,"RECALE",IF(E14&lt;5,"RECALE","RECU")))</f>
        <v>RECALE</v>
      </c>
      <c r="G17" s="70"/>
      <c r="H17" s="69" t="str">
        <f>IF(H16&lt;60,"RECALE",IF(G15&lt;10,"RECALE",IF(G14&lt;5,"RECALE","RECU")))</f>
        <v>RECALE</v>
      </c>
      <c r="I17" s="70"/>
      <c r="J17" s="69" t="str">
        <f>IF(J16&lt;60,"RECALE",IF(I15&lt;10,"RECALE",IF(I14&lt;5,"RECALE","RECU")))</f>
        <v>RECALE</v>
      </c>
      <c r="K17" s="70"/>
      <c r="L17" s="69" t="str">
        <f>IF(L16&lt;60,"RECALE",IF(K15&lt;10,"RECALE",IF(K14&lt;5,"RECALE","RECU")))</f>
        <v>RECALE</v>
      </c>
      <c r="M17" s="70"/>
      <c r="N17" s="69" t="str">
        <f>IF(N16&lt;60,"RECALE",IF(M15&lt;10,"RECALE",IF(M14&lt;5,"RECALE","RECU")))</f>
        <v>RECALE</v>
      </c>
      <c r="O17" s="70"/>
      <c r="P17" s="69" t="str">
        <f>IF(P16&lt;60,"RECALE",IF(O15&lt;10,"RECALE",IF(O14&lt;5,"RECALE","RECU")))</f>
        <v>RECALE</v>
      </c>
      <c r="Q17" s="70"/>
      <c r="R17" s="69" t="str">
        <f>IF(R16&lt;60,"RECALE",IF(Q15&lt;10,"RECALE",IF(Q14&lt;5,"RECALE","RECU")))</f>
        <v>RECALE</v>
      </c>
      <c r="S17" s="70"/>
      <c r="T17" s="69" t="str">
        <f>IF(T16&lt;60,"RECALE",IF(S15&lt;10,"RECALE",IF(S14&lt;5,"RECALE","RECU")))</f>
        <v>RECALE</v>
      </c>
      <c r="U17" s="70"/>
      <c r="V17" s="69" t="str">
        <f>IF(V16&lt;60,"RECALE",IF(U15&lt;10,"RECALE",IF(U14&lt;5,"RECALE","RECU")))</f>
        <v>RECALE</v>
      </c>
    </row>
    <row r="18" spans="1:22" s="59" customFormat="1" ht="14.1" customHeight="1" x14ac:dyDescent="0.3">
      <c r="A18" s="84"/>
      <c r="B18" s="81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</row>
    <row r="19" spans="1:22" s="59" customFormat="1" ht="19.5" customHeight="1" x14ac:dyDescent="0.3">
      <c r="A19" s="82" t="s">
        <v>66</v>
      </c>
      <c r="B19" s="81"/>
      <c r="C19" s="71"/>
      <c r="D19" s="72">
        <f>D12+D16</f>
        <v>0</v>
      </c>
      <c r="E19" s="71"/>
      <c r="F19" s="72">
        <f>F12+F16</f>
        <v>0</v>
      </c>
      <c r="G19" s="71"/>
      <c r="H19" s="72">
        <f>H12+H16</f>
        <v>0</v>
      </c>
      <c r="I19" s="71"/>
      <c r="J19" s="72">
        <f>J12+J16</f>
        <v>0</v>
      </c>
      <c r="K19" s="71"/>
      <c r="L19" s="72">
        <f>L12+L16</f>
        <v>0</v>
      </c>
      <c r="M19" s="71"/>
      <c r="N19" s="72">
        <f>N12+N16</f>
        <v>0</v>
      </c>
      <c r="O19" s="71"/>
      <c r="P19" s="72">
        <f>P12+P16</f>
        <v>0</v>
      </c>
      <c r="Q19" s="71"/>
      <c r="R19" s="72">
        <f>R12+R16</f>
        <v>0</v>
      </c>
      <c r="S19" s="71"/>
      <c r="T19" s="72">
        <f>T12+T16</f>
        <v>0</v>
      </c>
      <c r="U19" s="71"/>
      <c r="V19" s="72">
        <f>V12+V16</f>
        <v>0</v>
      </c>
    </row>
    <row r="20" spans="1:22" s="59" customFormat="1" ht="21" thickBot="1" x14ac:dyDescent="0.35">
      <c r="A20" s="85" t="s">
        <v>71</v>
      </c>
      <c r="B20" s="8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</row>
    <row r="21" spans="1:22" ht="13.5" thickBot="1" x14ac:dyDescent="0.25">
      <c r="B21" s="1"/>
      <c r="C21" s="1"/>
      <c r="D21" s="62"/>
    </row>
    <row r="22" spans="1:22" ht="18.95" customHeight="1" thickBot="1" x14ac:dyDescent="0.35">
      <c r="A22" s="4" t="s">
        <v>1</v>
      </c>
      <c r="B22" s="5"/>
      <c r="C22" s="193" t="s">
        <v>3</v>
      </c>
      <c r="D22" s="194"/>
      <c r="E22" s="179" t="s">
        <v>4</v>
      </c>
      <c r="F22" s="180"/>
      <c r="G22" s="179" t="s">
        <v>5</v>
      </c>
      <c r="H22" s="180"/>
      <c r="I22" s="179" t="s">
        <v>6</v>
      </c>
      <c r="J22" s="180"/>
      <c r="K22" s="179" t="s">
        <v>7</v>
      </c>
      <c r="L22" s="180"/>
      <c r="M22" s="179" t="s">
        <v>8</v>
      </c>
      <c r="N22" s="180"/>
      <c r="O22" s="179" t="s">
        <v>9</v>
      </c>
      <c r="P22" s="180"/>
      <c r="Q22" s="179" t="s">
        <v>10</v>
      </c>
      <c r="R22" s="180"/>
      <c r="S22" s="179" t="s">
        <v>11</v>
      </c>
      <c r="T22" s="180"/>
      <c r="U22" s="179" t="s">
        <v>12</v>
      </c>
      <c r="V22" s="180"/>
    </row>
    <row r="23" spans="1:22" ht="60" customHeight="1" thickBot="1" x14ac:dyDescent="0.25">
      <c r="A23" s="169" t="s">
        <v>49</v>
      </c>
      <c r="B23" s="170"/>
      <c r="C23" s="181">
        <f>Jury!D22</f>
        <v>0</v>
      </c>
      <c r="D23" s="182"/>
      <c r="E23" s="181">
        <f>Jury!D23</f>
        <v>0</v>
      </c>
      <c r="F23" s="182"/>
      <c r="G23" s="181">
        <f>Jury!D24</f>
        <v>0</v>
      </c>
      <c r="H23" s="182"/>
      <c r="I23" s="181">
        <f>Jury!D25</f>
        <v>0</v>
      </c>
      <c r="J23" s="182"/>
      <c r="K23" s="181">
        <f>Jury!D26</f>
        <v>0</v>
      </c>
      <c r="L23" s="182"/>
      <c r="M23" s="181">
        <f>Jury!D27</f>
        <v>0</v>
      </c>
      <c r="N23" s="182"/>
      <c r="O23" s="181">
        <f>Jury!D28</f>
        <v>0</v>
      </c>
      <c r="P23" s="182"/>
      <c r="Q23" s="181">
        <f>Jury!D29</f>
        <v>0</v>
      </c>
      <c r="R23" s="182"/>
      <c r="S23" s="181">
        <f>Jury!D30</f>
        <v>0</v>
      </c>
      <c r="T23" s="182"/>
      <c r="U23" s="181">
        <f>Jury!D31</f>
        <v>0</v>
      </c>
      <c r="V23" s="182"/>
    </row>
    <row r="24" spans="1:22" ht="60" customHeight="1" thickBot="1" x14ac:dyDescent="0.25">
      <c r="A24" s="171" t="s">
        <v>48</v>
      </c>
      <c r="B24" s="172"/>
      <c r="C24" s="185"/>
      <c r="D24" s="186"/>
      <c r="E24" s="185"/>
      <c r="F24" s="186"/>
      <c r="G24" s="183"/>
      <c r="H24" s="184"/>
      <c r="I24" s="183"/>
      <c r="J24" s="184"/>
      <c r="K24" s="183"/>
      <c r="L24" s="184"/>
      <c r="M24" s="183"/>
      <c r="N24" s="184"/>
      <c r="O24" s="183"/>
      <c r="P24" s="184"/>
      <c r="Q24" s="183"/>
      <c r="R24" s="184"/>
      <c r="S24" s="183"/>
      <c r="T24" s="184"/>
      <c r="U24" s="183"/>
      <c r="V24" s="184"/>
    </row>
    <row r="25" spans="1:22" ht="17.25" customHeight="1" x14ac:dyDescent="0.2">
      <c r="A25" s="6"/>
      <c r="B25" s="6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22" ht="15.75" customHeight="1" x14ac:dyDescent="0.2"/>
  </sheetData>
  <mergeCells count="69">
    <mergeCell ref="A1:F3"/>
    <mergeCell ref="I24:J24"/>
    <mergeCell ref="Q24:R24"/>
    <mergeCell ref="O24:P24"/>
    <mergeCell ref="M24:N24"/>
    <mergeCell ref="K24:L24"/>
    <mergeCell ref="G24:H24"/>
    <mergeCell ref="I23:J23"/>
    <mergeCell ref="A12:B12"/>
    <mergeCell ref="O23:P23"/>
    <mergeCell ref="H1:L1"/>
    <mergeCell ref="H2:L2"/>
    <mergeCell ref="Q23:R23"/>
    <mergeCell ref="G4:H4"/>
    <mergeCell ref="K4:L4"/>
    <mergeCell ref="M4:N4"/>
    <mergeCell ref="G3:L3"/>
    <mergeCell ref="K23:L23"/>
    <mergeCell ref="M23:N23"/>
    <mergeCell ref="A16:B16"/>
    <mergeCell ref="O4:P4"/>
    <mergeCell ref="A4:B6"/>
    <mergeCell ref="M22:N22"/>
    <mergeCell ref="O22:P22"/>
    <mergeCell ref="C22:D22"/>
    <mergeCell ref="E22:F22"/>
    <mergeCell ref="K6:L6"/>
    <mergeCell ref="M6:N6"/>
    <mergeCell ref="K5:L5"/>
    <mergeCell ref="G22:H22"/>
    <mergeCell ref="C23:D23"/>
    <mergeCell ref="E23:F23"/>
    <mergeCell ref="Q4:R4"/>
    <mergeCell ref="O6:P6"/>
    <mergeCell ref="Q5:R5"/>
    <mergeCell ref="G6:H6"/>
    <mergeCell ref="C5:D5"/>
    <mergeCell ref="E5:F5"/>
    <mergeCell ref="G5:H5"/>
    <mergeCell ref="E6:F6"/>
    <mergeCell ref="I4:J4"/>
    <mergeCell ref="C4:D4"/>
    <mergeCell ref="E4:F4"/>
    <mergeCell ref="C6:D6"/>
    <mergeCell ref="I5:J5"/>
    <mergeCell ref="M5:N5"/>
    <mergeCell ref="O5:P5"/>
    <mergeCell ref="I6:J6"/>
    <mergeCell ref="I22:J22"/>
    <mergeCell ref="K22:L22"/>
    <mergeCell ref="E24:F24"/>
    <mergeCell ref="G23:H23"/>
    <mergeCell ref="C24:D24"/>
    <mergeCell ref="A23:B23"/>
    <mergeCell ref="A24:B24"/>
    <mergeCell ref="U4:V4"/>
    <mergeCell ref="U5:V5"/>
    <mergeCell ref="U6:V6"/>
    <mergeCell ref="Q22:R22"/>
    <mergeCell ref="S4:T4"/>
    <mergeCell ref="S22:T22"/>
    <mergeCell ref="U22:V22"/>
    <mergeCell ref="Q6:R6"/>
    <mergeCell ref="S23:T23"/>
    <mergeCell ref="U23:V23"/>
    <mergeCell ref="S24:T24"/>
    <mergeCell ref="U24:V24"/>
    <mergeCell ref="S5:T5"/>
    <mergeCell ref="S6:T6"/>
  </mergeCells>
  <phoneticPr fontId="0" type="noConversion"/>
  <conditionalFormatting sqref="D13">
    <cfRule type="containsText" dxfId="322" priority="121" operator="containsText" text="RECALE">
      <formula>NOT(ISERROR(SEARCH("RECALE",D13)))</formula>
    </cfRule>
    <cfRule type="containsText" dxfId="321" priority="122" operator="containsText" text="RECU">
      <formula>NOT(ISERROR(SEARCH("RECU",D13)))</formula>
    </cfRule>
  </conditionalFormatting>
  <conditionalFormatting sqref="D18:D19">
    <cfRule type="containsText" dxfId="320" priority="119" operator="containsText" text="RECALE">
      <formula>NOT(ISERROR(SEARCH("RECALE",D18)))</formula>
    </cfRule>
    <cfRule type="containsText" dxfId="319" priority="120" operator="containsText" text="RECU">
      <formula>NOT(ISERROR(SEARCH("RECU",D18)))</formula>
    </cfRule>
  </conditionalFormatting>
  <conditionalFormatting sqref="D17">
    <cfRule type="containsText" dxfId="318" priority="75" operator="containsText" text="RECALE">
      <formula>NOT(ISERROR(SEARCH("RECALE",D17)))</formula>
    </cfRule>
    <cfRule type="containsText" dxfId="317" priority="76" operator="containsText" text="RECU">
      <formula>NOT(ISERROR(SEARCH("RECU",D17)))</formula>
    </cfRule>
  </conditionalFormatting>
  <conditionalFormatting sqref="C6:D6">
    <cfRule type="containsText" dxfId="316" priority="73" operator="containsText" text="RECALE">
      <formula>NOT(ISERROR(SEARCH("RECALE",C6)))</formula>
    </cfRule>
    <cfRule type="containsText" dxfId="315" priority="74" operator="containsText" text="RECU">
      <formula>NOT(ISERROR(SEARCH("RECU",C6)))</formula>
    </cfRule>
  </conditionalFormatting>
  <conditionalFormatting sqref="G6:H6">
    <cfRule type="containsText" dxfId="314" priority="69" operator="containsText" text="RECALE">
      <formula>NOT(ISERROR(SEARCH("RECALE",G6)))</formula>
    </cfRule>
    <cfRule type="containsText" dxfId="313" priority="70" operator="containsText" text="RECU">
      <formula>NOT(ISERROR(SEARCH("RECU",G6)))</formula>
    </cfRule>
  </conditionalFormatting>
  <conditionalFormatting sqref="O6:P6">
    <cfRule type="containsText" dxfId="312" priority="61" operator="containsText" text="RECALE">
      <formula>NOT(ISERROR(SEARCH("RECALE",O6)))</formula>
    </cfRule>
    <cfRule type="containsText" dxfId="311" priority="62" operator="containsText" text="RECU">
      <formula>NOT(ISERROR(SEARCH("RECU",O6)))</formula>
    </cfRule>
  </conditionalFormatting>
  <conditionalFormatting sqref="K6:L6">
    <cfRule type="containsText" dxfId="310" priority="65" operator="containsText" text="RECALE">
      <formula>NOT(ISERROR(SEARCH("RECALE",K6)))</formula>
    </cfRule>
    <cfRule type="containsText" dxfId="309" priority="66" operator="containsText" text="RECU">
      <formula>NOT(ISERROR(SEARCH("RECU",K6)))</formula>
    </cfRule>
  </conditionalFormatting>
  <conditionalFormatting sqref="E6:F6">
    <cfRule type="containsText" dxfId="308" priority="71" operator="containsText" text="RECALE">
      <formula>NOT(ISERROR(SEARCH("RECALE",E6)))</formula>
    </cfRule>
    <cfRule type="containsText" dxfId="307" priority="72" operator="containsText" text="RECU">
      <formula>NOT(ISERROR(SEARCH("RECU",E6)))</formula>
    </cfRule>
  </conditionalFormatting>
  <conditionalFormatting sqref="I6:J6">
    <cfRule type="containsText" dxfId="306" priority="67" operator="containsText" text="RECALE">
      <formula>NOT(ISERROR(SEARCH("RECALE",I6)))</formula>
    </cfRule>
    <cfRule type="containsText" dxfId="305" priority="68" operator="containsText" text="RECU">
      <formula>NOT(ISERROR(SEARCH("RECU",I6)))</formula>
    </cfRule>
  </conditionalFormatting>
  <conditionalFormatting sqref="M6:N6">
    <cfRule type="containsText" dxfId="304" priority="63" operator="containsText" text="RECALE">
      <formula>NOT(ISERROR(SEARCH("RECALE",M6)))</formula>
    </cfRule>
    <cfRule type="containsText" dxfId="303" priority="64" operator="containsText" text="RECU">
      <formula>NOT(ISERROR(SEARCH("RECU",M6)))</formula>
    </cfRule>
  </conditionalFormatting>
  <conditionalFormatting sqref="Q6:R6">
    <cfRule type="containsText" dxfId="302" priority="59" operator="containsText" text="RECALE">
      <formula>NOT(ISERROR(SEARCH("RECALE",Q6)))</formula>
    </cfRule>
    <cfRule type="containsText" dxfId="301" priority="60" operator="containsText" text="RECU">
      <formula>NOT(ISERROR(SEARCH("RECU",Q6)))</formula>
    </cfRule>
  </conditionalFormatting>
  <conditionalFormatting sqref="F13">
    <cfRule type="containsText" dxfId="300" priority="57" operator="containsText" text="RECALE">
      <formula>NOT(ISERROR(SEARCH("RECALE",F13)))</formula>
    </cfRule>
    <cfRule type="containsText" dxfId="299" priority="58" operator="containsText" text="RECU">
      <formula>NOT(ISERROR(SEARCH("RECU",F13)))</formula>
    </cfRule>
  </conditionalFormatting>
  <conditionalFormatting sqref="F18:F19">
    <cfRule type="containsText" dxfId="298" priority="55" operator="containsText" text="RECALE">
      <formula>NOT(ISERROR(SEARCH("RECALE",F18)))</formula>
    </cfRule>
    <cfRule type="containsText" dxfId="297" priority="56" operator="containsText" text="RECU">
      <formula>NOT(ISERROR(SEARCH("RECU",F18)))</formula>
    </cfRule>
  </conditionalFormatting>
  <conditionalFormatting sqref="F17">
    <cfRule type="containsText" dxfId="296" priority="53" operator="containsText" text="RECALE">
      <formula>NOT(ISERROR(SEARCH("RECALE",F17)))</formula>
    </cfRule>
    <cfRule type="containsText" dxfId="295" priority="54" operator="containsText" text="RECU">
      <formula>NOT(ISERROR(SEARCH("RECU",F17)))</formula>
    </cfRule>
  </conditionalFormatting>
  <conditionalFormatting sqref="H13">
    <cfRule type="containsText" dxfId="294" priority="51" operator="containsText" text="RECALE">
      <formula>NOT(ISERROR(SEARCH("RECALE",H13)))</formula>
    </cfRule>
    <cfRule type="containsText" dxfId="293" priority="52" operator="containsText" text="RECU">
      <formula>NOT(ISERROR(SEARCH("RECU",H13)))</formula>
    </cfRule>
  </conditionalFormatting>
  <conditionalFormatting sqref="H18:H19">
    <cfRule type="containsText" dxfId="292" priority="49" operator="containsText" text="RECALE">
      <formula>NOT(ISERROR(SEARCH("RECALE",H18)))</formula>
    </cfRule>
    <cfRule type="containsText" dxfId="291" priority="50" operator="containsText" text="RECU">
      <formula>NOT(ISERROR(SEARCH("RECU",H18)))</formula>
    </cfRule>
  </conditionalFormatting>
  <conditionalFormatting sqref="H17">
    <cfRule type="containsText" dxfId="290" priority="47" operator="containsText" text="RECALE">
      <formula>NOT(ISERROR(SEARCH("RECALE",H17)))</formula>
    </cfRule>
    <cfRule type="containsText" dxfId="289" priority="48" operator="containsText" text="RECU">
      <formula>NOT(ISERROR(SEARCH("RECU",H17)))</formula>
    </cfRule>
  </conditionalFormatting>
  <conditionalFormatting sqref="J13">
    <cfRule type="containsText" dxfId="288" priority="45" operator="containsText" text="RECALE">
      <formula>NOT(ISERROR(SEARCH("RECALE",J13)))</formula>
    </cfRule>
    <cfRule type="containsText" dxfId="287" priority="46" operator="containsText" text="RECU">
      <formula>NOT(ISERROR(SEARCH("RECU",J13)))</formula>
    </cfRule>
  </conditionalFormatting>
  <conditionalFormatting sqref="J18:J19">
    <cfRule type="containsText" dxfId="286" priority="43" operator="containsText" text="RECALE">
      <formula>NOT(ISERROR(SEARCH("RECALE",J18)))</formula>
    </cfRule>
    <cfRule type="containsText" dxfId="285" priority="44" operator="containsText" text="RECU">
      <formula>NOT(ISERROR(SEARCH("RECU",J18)))</formula>
    </cfRule>
  </conditionalFormatting>
  <conditionalFormatting sqref="J17">
    <cfRule type="containsText" dxfId="284" priority="41" operator="containsText" text="RECALE">
      <formula>NOT(ISERROR(SEARCH("RECALE",J17)))</formula>
    </cfRule>
    <cfRule type="containsText" dxfId="283" priority="42" operator="containsText" text="RECU">
      <formula>NOT(ISERROR(SEARCH("RECU",J17)))</formula>
    </cfRule>
  </conditionalFormatting>
  <conditionalFormatting sqref="L13">
    <cfRule type="containsText" dxfId="282" priority="39" operator="containsText" text="RECALE">
      <formula>NOT(ISERROR(SEARCH("RECALE",L13)))</formula>
    </cfRule>
    <cfRule type="containsText" dxfId="281" priority="40" operator="containsText" text="RECU">
      <formula>NOT(ISERROR(SEARCH("RECU",L13)))</formula>
    </cfRule>
  </conditionalFormatting>
  <conditionalFormatting sqref="L18:L19">
    <cfRule type="containsText" dxfId="280" priority="37" operator="containsText" text="RECALE">
      <formula>NOT(ISERROR(SEARCH("RECALE",L18)))</formula>
    </cfRule>
    <cfRule type="containsText" dxfId="279" priority="38" operator="containsText" text="RECU">
      <formula>NOT(ISERROR(SEARCH("RECU",L18)))</formula>
    </cfRule>
  </conditionalFormatting>
  <conditionalFormatting sqref="L17">
    <cfRule type="containsText" dxfId="278" priority="35" operator="containsText" text="RECALE">
      <formula>NOT(ISERROR(SEARCH("RECALE",L17)))</formula>
    </cfRule>
    <cfRule type="containsText" dxfId="277" priority="36" operator="containsText" text="RECU">
      <formula>NOT(ISERROR(SEARCH("RECU",L17)))</formula>
    </cfRule>
  </conditionalFormatting>
  <conditionalFormatting sqref="N13">
    <cfRule type="containsText" dxfId="276" priority="33" operator="containsText" text="RECALE">
      <formula>NOT(ISERROR(SEARCH("RECALE",N13)))</formula>
    </cfRule>
    <cfRule type="containsText" dxfId="275" priority="34" operator="containsText" text="RECU">
      <formula>NOT(ISERROR(SEARCH("RECU",N13)))</formula>
    </cfRule>
  </conditionalFormatting>
  <conditionalFormatting sqref="N18:N19">
    <cfRule type="containsText" dxfId="274" priority="31" operator="containsText" text="RECALE">
      <formula>NOT(ISERROR(SEARCH("RECALE",N18)))</formula>
    </cfRule>
    <cfRule type="containsText" dxfId="273" priority="32" operator="containsText" text="RECU">
      <formula>NOT(ISERROR(SEARCH("RECU",N18)))</formula>
    </cfRule>
  </conditionalFormatting>
  <conditionalFormatting sqref="N17">
    <cfRule type="containsText" dxfId="272" priority="29" operator="containsText" text="RECALE">
      <formula>NOT(ISERROR(SEARCH("RECALE",N17)))</formula>
    </cfRule>
    <cfRule type="containsText" dxfId="271" priority="30" operator="containsText" text="RECU">
      <formula>NOT(ISERROR(SEARCH("RECU",N17)))</formula>
    </cfRule>
  </conditionalFormatting>
  <conditionalFormatting sqref="P13">
    <cfRule type="containsText" dxfId="270" priority="27" operator="containsText" text="RECALE">
      <formula>NOT(ISERROR(SEARCH("RECALE",P13)))</formula>
    </cfRule>
    <cfRule type="containsText" dxfId="269" priority="28" operator="containsText" text="RECU">
      <formula>NOT(ISERROR(SEARCH("RECU",P13)))</formula>
    </cfRule>
  </conditionalFormatting>
  <conditionalFormatting sqref="P18:P19">
    <cfRule type="containsText" dxfId="268" priority="25" operator="containsText" text="RECALE">
      <formula>NOT(ISERROR(SEARCH("RECALE",P18)))</formula>
    </cfRule>
    <cfRule type="containsText" dxfId="267" priority="26" operator="containsText" text="RECU">
      <formula>NOT(ISERROR(SEARCH("RECU",P18)))</formula>
    </cfRule>
  </conditionalFormatting>
  <conditionalFormatting sqref="P17">
    <cfRule type="containsText" dxfId="266" priority="23" operator="containsText" text="RECALE">
      <formula>NOT(ISERROR(SEARCH("RECALE",P17)))</formula>
    </cfRule>
    <cfRule type="containsText" dxfId="265" priority="24" operator="containsText" text="RECU">
      <formula>NOT(ISERROR(SEARCH("RECU",P17)))</formula>
    </cfRule>
  </conditionalFormatting>
  <conditionalFormatting sqref="R13">
    <cfRule type="containsText" dxfId="264" priority="21" operator="containsText" text="RECALE">
      <formula>NOT(ISERROR(SEARCH("RECALE",R13)))</formula>
    </cfRule>
    <cfRule type="containsText" dxfId="263" priority="22" operator="containsText" text="RECU">
      <formula>NOT(ISERROR(SEARCH("RECU",R13)))</formula>
    </cfRule>
  </conditionalFormatting>
  <conditionalFormatting sqref="R18:R19">
    <cfRule type="containsText" dxfId="262" priority="19" operator="containsText" text="RECALE">
      <formula>NOT(ISERROR(SEARCH("RECALE",R18)))</formula>
    </cfRule>
    <cfRule type="containsText" dxfId="261" priority="20" operator="containsText" text="RECU">
      <formula>NOT(ISERROR(SEARCH("RECU",R18)))</formula>
    </cfRule>
  </conditionalFormatting>
  <conditionalFormatting sqref="R17">
    <cfRule type="containsText" dxfId="260" priority="17" operator="containsText" text="RECALE">
      <formula>NOT(ISERROR(SEARCH("RECALE",R17)))</formula>
    </cfRule>
    <cfRule type="containsText" dxfId="259" priority="18" operator="containsText" text="RECU">
      <formula>NOT(ISERROR(SEARCH("RECU",R17)))</formula>
    </cfRule>
  </conditionalFormatting>
  <conditionalFormatting sqref="S6:T6">
    <cfRule type="containsText" dxfId="258" priority="15" operator="containsText" text="RECALE">
      <formula>NOT(ISERROR(SEARCH("RECALE",S6)))</formula>
    </cfRule>
    <cfRule type="containsText" dxfId="257" priority="16" operator="containsText" text="RECU">
      <formula>NOT(ISERROR(SEARCH("RECU",S6)))</formula>
    </cfRule>
  </conditionalFormatting>
  <conditionalFormatting sqref="T13">
    <cfRule type="containsText" dxfId="256" priority="13" operator="containsText" text="RECALE">
      <formula>NOT(ISERROR(SEARCH("RECALE",T13)))</formula>
    </cfRule>
    <cfRule type="containsText" dxfId="255" priority="14" operator="containsText" text="RECU">
      <formula>NOT(ISERROR(SEARCH("RECU",T13)))</formula>
    </cfRule>
  </conditionalFormatting>
  <conditionalFormatting sqref="T18:T19">
    <cfRule type="containsText" dxfId="254" priority="11" operator="containsText" text="RECALE">
      <formula>NOT(ISERROR(SEARCH("RECALE",T18)))</formula>
    </cfRule>
    <cfRule type="containsText" dxfId="253" priority="12" operator="containsText" text="RECU">
      <formula>NOT(ISERROR(SEARCH("RECU",T18)))</formula>
    </cfRule>
  </conditionalFormatting>
  <conditionalFormatting sqref="T17">
    <cfRule type="containsText" dxfId="252" priority="9" operator="containsText" text="RECALE">
      <formula>NOT(ISERROR(SEARCH("RECALE",T17)))</formula>
    </cfRule>
    <cfRule type="containsText" dxfId="251" priority="10" operator="containsText" text="RECU">
      <formula>NOT(ISERROR(SEARCH("RECU",T17)))</formula>
    </cfRule>
  </conditionalFormatting>
  <conditionalFormatting sqref="U6:V6">
    <cfRule type="containsText" dxfId="250" priority="7" operator="containsText" text="RECALE">
      <formula>NOT(ISERROR(SEARCH("RECALE",U6)))</formula>
    </cfRule>
    <cfRule type="containsText" dxfId="249" priority="8" operator="containsText" text="RECU">
      <formula>NOT(ISERROR(SEARCH("RECU",U6)))</formula>
    </cfRule>
  </conditionalFormatting>
  <conditionalFormatting sqref="V13">
    <cfRule type="containsText" dxfId="248" priority="5" operator="containsText" text="RECALE">
      <formula>NOT(ISERROR(SEARCH("RECALE",V13)))</formula>
    </cfRule>
    <cfRule type="containsText" dxfId="247" priority="6" operator="containsText" text="RECU">
      <formula>NOT(ISERROR(SEARCH("RECU",V13)))</formula>
    </cfRule>
  </conditionalFormatting>
  <conditionalFormatting sqref="V18:V19">
    <cfRule type="containsText" dxfId="246" priority="3" operator="containsText" text="RECALE">
      <formula>NOT(ISERROR(SEARCH("RECALE",V18)))</formula>
    </cfRule>
    <cfRule type="containsText" dxfId="245" priority="4" operator="containsText" text="RECU">
      <formula>NOT(ISERROR(SEARCH("RECU",V18)))</formula>
    </cfRule>
  </conditionalFormatting>
  <conditionalFormatting sqref="V17">
    <cfRule type="containsText" dxfId="244" priority="1" operator="containsText" text="RECALE">
      <formula>NOT(ISERROR(SEARCH("RECALE",V17)))</formula>
    </cfRule>
    <cfRule type="containsText" dxfId="243" priority="2" operator="containsText" text="RECU">
      <formula>NOT(ISERROR(SEARCH("RECU",V17)))</formula>
    </cfRule>
  </conditionalFormatting>
  <printOptions horizontalCentered="1" verticalCentered="1"/>
  <pageMargins left="0.39000000000000007" right="0.39000000000000007" top="0.16" bottom="0.2" header="0.12000000000000001" footer="0.16"/>
  <pageSetup paperSize="9" scale="46" orientation="landscape" horizontalDpi="300" verticalDpi="300"/>
  <headerFooter alignWithMargins="0">
    <oddHeader xml:space="preserve">&amp;CEXAMEN INITIATEUR CLUB </oddHeader>
    <oddFooter>&amp;L&amp;F</oddFooter>
  </headerFooter>
  <cellWatches>
    <cellWatch r="O5"/>
  </cellWatch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zoomScale="75" zoomScaleNormal="75" workbookViewId="0">
      <selection sqref="A1:F3"/>
    </sheetView>
  </sheetViews>
  <sheetFormatPr defaultColWidth="11.42578125" defaultRowHeight="12.75" x14ac:dyDescent="0.2"/>
  <cols>
    <col min="1" max="1" width="50.140625" bestFit="1" customWidth="1"/>
    <col min="2" max="2" width="9.140625" customWidth="1"/>
    <col min="3" max="18" width="11" customWidth="1"/>
  </cols>
  <sheetData>
    <row r="1" spans="1:27" ht="42" customHeight="1" x14ac:dyDescent="0.2">
      <c r="A1" s="191"/>
      <c r="B1" s="191"/>
      <c r="C1" s="191"/>
      <c r="D1" s="191"/>
      <c r="E1" s="191"/>
      <c r="F1" s="191"/>
      <c r="G1" s="40" t="s">
        <v>30</v>
      </c>
      <c r="H1" s="197" t="str">
        <f>Jury!D12</f>
        <v>xxxx</v>
      </c>
      <c r="I1" s="198"/>
      <c r="J1" s="198"/>
      <c r="K1" s="198"/>
      <c r="L1" s="198"/>
      <c r="Q1" s="95"/>
      <c r="R1" s="95"/>
      <c r="S1" s="95"/>
      <c r="T1" s="95"/>
      <c r="U1" s="95"/>
      <c r="V1" s="95"/>
    </row>
    <row r="2" spans="1:27" ht="42" customHeight="1" x14ac:dyDescent="0.2">
      <c r="A2" s="191"/>
      <c r="B2" s="191"/>
      <c r="C2" s="191"/>
      <c r="D2" s="191"/>
      <c r="E2" s="191"/>
      <c r="F2" s="191"/>
      <c r="G2" s="40" t="s">
        <v>31</v>
      </c>
      <c r="H2" s="199" t="str">
        <f>Jury!D13</f>
        <v>xxxx</v>
      </c>
      <c r="I2" s="198"/>
      <c r="J2" s="198"/>
      <c r="K2" s="198"/>
      <c r="L2" s="198"/>
      <c r="Q2" s="95"/>
      <c r="R2" s="95"/>
      <c r="S2" s="95"/>
      <c r="T2" s="95"/>
      <c r="U2" s="95"/>
      <c r="V2" s="95"/>
    </row>
    <row r="3" spans="1:27" ht="42" customHeight="1" thickBot="1" x14ac:dyDescent="0.25">
      <c r="A3" s="191"/>
      <c r="B3" s="191"/>
      <c r="C3" s="191"/>
      <c r="D3" s="191"/>
      <c r="E3" s="191"/>
      <c r="F3" s="191"/>
      <c r="G3" s="188" t="str">
        <f>Jury!D14</f>
        <v>CTR  Auvergne-Rhône-Alpes</v>
      </c>
      <c r="H3" s="188"/>
      <c r="I3" s="188"/>
      <c r="J3" s="188"/>
      <c r="K3" s="188"/>
      <c r="L3" s="188"/>
      <c r="Q3" s="96"/>
      <c r="R3" s="96"/>
      <c r="S3" s="96"/>
      <c r="T3" s="96"/>
      <c r="U3" s="96"/>
      <c r="V3" s="96"/>
    </row>
    <row r="4" spans="1:27" ht="15.95" customHeight="1" x14ac:dyDescent="0.2">
      <c r="A4" s="191" t="s">
        <v>72</v>
      </c>
      <c r="B4" s="191"/>
      <c r="C4" s="200" t="s">
        <v>42</v>
      </c>
      <c r="D4" s="201"/>
      <c r="E4" s="200" t="s">
        <v>43</v>
      </c>
      <c r="F4" s="201"/>
      <c r="G4" s="200" t="s">
        <v>44</v>
      </c>
      <c r="H4" s="201"/>
      <c r="I4" s="200" t="s">
        <v>45</v>
      </c>
      <c r="J4" s="201"/>
      <c r="K4" s="200" t="s">
        <v>46</v>
      </c>
      <c r="L4" s="201"/>
      <c r="M4" s="200" t="s">
        <v>47</v>
      </c>
      <c r="N4" s="201"/>
      <c r="O4" s="173" t="s">
        <v>73</v>
      </c>
      <c r="P4" s="174"/>
      <c r="Q4" s="173" t="s">
        <v>74</v>
      </c>
      <c r="R4" s="174"/>
      <c r="S4" s="173" t="s">
        <v>75</v>
      </c>
      <c r="T4" s="174"/>
      <c r="U4" s="173" t="s">
        <v>76</v>
      </c>
      <c r="V4" s="174"/>
    </row>
    <row r="5" spans="1:27" ht="33" customHeight="1" x14ac:dyDescent="0.2">
      <c r="A5" s="191"/>
      <c r="B5" s="191"/>
      <c r="C5" s="187">
        <f>'Bordereaux Délivrance 1'!E24</f>
        <v>0</v>
      </c>
      <c r="D5" s="176"/>
      <c r="E5" s="187">
        <f>'Bordereaux Délivrance 1'!E25</f>
        <v>0</v>
      </c>
      <c r="F5" s="176"/>
      <c r="G5" s="187">
        <f>'Bordereaux Délivrance 1'!E26</f>
        <v>0</v>
      </c>
      <c r="H5" s="176"/>
      <c r="I5" s="187">
        <f>'Bordereaux Délivrance 1'!E27</f>
        <v>0</v>
      </c>
      <c r="J5" s="176"/>
      <c r="K5" s="187">
        <f>'Bordereaux Délivrance 1'!E28</f>
        <v>0</v>
      </c>
      <c r="L5" s="176"/>
      <c r="M5" s="187">
        <f>'Bordereaux Délivrance 1'!E29</f>
        <v>0</v>
      </c>
      <c r="N5" s="176"/>
      <c r="O5" s="187">
        <f>'Bordereaux Délivrance 1'!E30</f>
        <v>0</v>
      </c>
      <c r="P5" s="176"/>
      <c r="Q5" s="187">
        <f>'Bordereaux Délivrance 1'!E31</f>
        <v>0</v>
      </c>
      <c r="R5" s="176"/>
      <c r="S5" s="187">
        <f>'Bordereaux Délivrance 1'!E32</f>
        <v>0</v>
      </c>
      <c r="T5" s="176"/>
      <c r="U5" s="187">
        <f>'Bordereaux Délivrance 1'!E33</f>
        <v>0</v>
      </c>
      <c r="V5" s="176"/>
      <c r="W5" s="2"/>
      <c r="X5" s="2"/>
      <c r="Y5" s="2"/>
      <c r="Z5" s="2"/>
      <c r="AA5" s="2"/>
    </row>
    <row r="6" spans="1:27" s="3" customFormat="1" ht="24.95" customHeight="1" thickBot="1" x14ac:dyDescent="0.25">
      <c r="A6" s="192"/>
      <c r="B6" s="192"/>
      <c r="C6" s="177" t="str">
        <f>IF(D13="RECALE","RECALE",IF(D17="RECALE","RECALE","RECU"))</f>
        <v>RECALE</v>
      </c>
      <c r="D6" s="178"/>
      <c r="E6" s="177" t="str">
        <f>IF(F13="RECALE","RECALE",IF(F17="RECALE","RECALE","RECU"))</f>
        <v>RECALE</v>
      </c>
      <c r="F6" s="178"/>
      <c r="G6" s="177" t="str">
        <f>IF(H13="RECALE","RECALE",IF(H17="RECALE","RECALE","RECU"))</f>
        <v>RECALE</v>
      </c>
      <c r="H6" s="178"/>
      <c r="I6" s="177" t="str">
        <f>IF(J13="RECALE","RECALE",IF(J17="RECALE","RECALE","RECU"))</f>
        <v>RECALE</v>
      </c>
      <c r="J6" s="178"/>
      <c r="K6" s="177" t="str">
        <f>IF(L13="RECALE","RECALE",IF(L17="RECALE","RECALE","RECU"))</f>
        <v>RECALE</v>
      </c>
      <c r="L6" s="178"/>
      <c r="M6" s="177" t="str">
        <f>IF(N13="RECALE","RECALE",IF(N17="RECALE","RECALE","RECU"))</f>
        <v>RECALE</v>
      </c>
      <c r="N6" s="178"/>
      <c r="O6" s="177" t="str">
        <f>IF(P13="RECALE","RECALE",IF(P17="RECALE","RECALE","RECU"))</f>
        <v>RECALE</v>
      </c>
      <c r="P6" s="178"/>
      <c r="Q6" s="177" t="str">
        <f>IF(R13="RECALE","RECALE",IF(R17="RECALE","RECALE","RECU"))</f>
        <v>RECALE</v>
      </c>
      <c r="R6" s="178"/>
      <c r="S6" s="177" t="str">
        <f>IF(T13="RECALE","RECALE",IF(T17="RECALE","RECALE","RECU"))</f>
        <v>RECALE</v>
      </c>
      <c r="T6" s="178"/>
      <c r="U6" s="177" t="str">
        <f>IF(V13="RECALE","RECALE",IF(V17="RECALE","RECALE","RECU"))</f>
        <v>RECALE</v>
      </c>
      <c r="V6" s="178"/>
      <c r="W6" s="24"/>
      <c r="X6" s="24"/>
      <c r="Y6" s="24"/>
      <c r="Z6" s="24"/>
      <c r="AA6" s="24"/>
    </row>
    <row r="7" spans="1:27" s="59" customFormat="1" ht="20.25" x14ac:dyDescent="0.3">
      <c r="A7" s="75" t="s">
        <v>70</v>
      </c>
      <c r="B7" s="76" t="s">
        <v>69</v>
      </c>
      <c r="C7" s="63" t="s">
        <v>0</v>
      </c>
      <c r="D7" s="64" t="s">
        <v>61</v>
      </c>
      <c r="E7" s="63" t="s">
        <v>0</v>
      </c>
      <c r="F7" s="64" t="s">
        <v>61</v>
      </c>
      <c r="G7" s="63" t="s">
        <v>0</v>
      </c>
      <c r="H7" s="64" t="s">
        <v>61</v>
      </c>
      <c r="I7" s="63" t="s">
        <v>0</v>
      </c>
      <c r="J7" s="64" t="s">
        <v>61</v>
      </c>
      <c r="K7" s="63" t="s">
        <v>0</v>
      </c>
      <c r="L7" s="64" t="s">
        <v>61</v>
      </c>
      <c r="M7" s="63" t="s">
        <v>0</v>
      </c>
      <c r="N7" s="64" t="s">
        <v>61</v>
      </c>
      <c r="O7" s="63" t="s">
        <v>0</v>
      </c>
      <c r="P7" s="64" t="s">
        <v>61</v>
      </c>
      <c r="Q7" s="63" t="s">
        <v>0</v>
      </c>
      <c r="R7" s="64" t="s">
        <v>61</v>
      </c>
      <c r="S7" s="63" t="s">
        <v>0</v>
      </c>
      <c r="T7" s="64" t="s">
        <v>61</v>
      </c>
      <c r="U7" s="63" t="s">
        <v>0</v>
      </c>
      <c r="V7" s="64" t="s">
        <v>61</v>
      </c>
    </row>
    <row r="8" spans="1:27" s="59" customFormat="1" ht="12.95" customHeight="1" x14ac:dyDescent="0.3">
      <c r="A8" s="77"/>
      <c r="B8" s="7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</row>
    <row r="9" spans="1:27" s="60" customFormat="1" ht="21.95" customHeight="1" x14ac:dyDescent="0.2">
      <c r="A9" s="87" t="s">
        <v>62</v>
      </c>
      <c r="B9" s="88">
        <v>4</v>
      </c>
      <c r="C9" s="65"/>
      <c r="D9" s="66">
        <f>IF(C9=0,0,$B9*C9)</f>
        <v>0</v>
      </c>
      <c r="E9" s="65"/>
      <c r="F9" s="66">
        <f>IF(E9=0,0,$B9*E9)</f>
        <v>0</v>
      </c>
      <c r="G9" s="65"/>
      <c r="H9" s="66">
        <f>IF(G9=0,0,$B9*G9)</f>
        <v>0</v>
      </c>
      <c r="I9" s="65"/>
      <c r="J9" s="66">
        <f>IF(I9=0,0,$B9*I9)</f>
        <v>0</v>
      </c>
      <c r="K9" s="65"/>
      <c r="L9" s="66">
        <f>IF(K9=0,0,$B9*K9)</f>
        <v>0</v>
      </c>
      <c r="M9" s="65"/>
      <c r="N9" s="66">
        <f>IF(M9=0,0,$B9*M9)</f>
        <v>0</v>
      </c>
      <c r="O9" s="65"/>
      <c r="P9" s="66">
        <f>IF(O9=0,0,$B9*O9)</f>
        <v>0</v>
      </c>
      <c r="Q9" s="131"/>
      <c r="R9" s="66">
        <f>IF(Q9=0,0,$B9*Q9)</f>
        <v>0</v>
      </c>
      <c r="S9" s="131"/>
      <c r="T9" s="66">
        <f>IF(S9=0,0,$B9*S9)</f>
        <v>0</v>
      </c>
      <c r="U9" s="131"/>
      <c r="V9" s="66">
        <f>IF(U9=0,0,$B9*U9)</f>
        <v>0</v>
      </c>
    </row>
    <row r="10" spans="1:27" s="60" customFormat="1" ht="21.95" customHeight="1" x14ac:dyDescent="0.2">
      <c r="A10" s="87" t="s">
        <v>63</v>
      </c>
      <c r="B10" s="88">
        <v>4</v>
      </c>
      <c r="C10" s="65"/>
      <c r="D10" s="66">
        <f>IF(C10=0,0,$B10*C10)</f>
        <v>0</v>
      </c>
      <c r="E10" s="65"/>
      <c r="F10" s="66">
        <f>IF(E10=0,0,$B10*E10)</f>
        <v>0</v>
      </c>
      <c r="G10" s="65"/>
      <c r="H10" s="66">
        <f>IF(G10=0,0,$B10*G10)</f>
        <v>0</v>
      </c>
      <c r="I10" s="65"/>
      <c r="J10" s="66">
        <f>IF(I10=0,0,$B10*I10)</f>
        <v>0</v>
      </c>
      <c r="K10" s="65"/>
      <c r="L10" s="66">
        <f>IF(K10=0,0,$B10*K10)</f>
        <v>0</v>
      </c>
      <c r="M10" s="65"/>
      <c r="N10" s="66">
        <f>IF(M10=0,0,$B10*M10)</f>
        <v>0</v>
      </c>
      <c r="O10" s="65"/>
      <c r="P10" s="66">
        <f>IF(O10=0,0,$B10*O10)</f>
        <v>0</v>
      </c>
      <c r="Q10" s="132"/>
      <c r="R10" s="66">
        <f>IF(Q10=0,0,$B10*Q10)</f>
        <v>0</v>
      </c>
      <c r="S10" s="132"/>
      <c r="T10" s="66">
        <f>IF(S10=0,0,$B10*S10)</f>
        <v>0</v>
      </c>
      <c r="U10" s="132"/>
      <c r="V10" s="66">
        <f>IF(U10=0,0,$B10*U10)</f>
        <v>0</v>
      </c>
    </row>
    <row r="11" spans="1:27" s="61" customFormat="1" ht="21.95" customHeight="1" x14ac:dyDescent="0.2">
      <c r="A11" s="87" t="s">
        <v>64</v>
      </c>
      <c r="B11" s="88">
        <v>3</v>
      </c>
      <c r="C11" s="65"/>
      <c r="D11" s="67">
        <f>IF(C11=0,0,$B11*C11)</f>
        <v>0</v>
      </c>
      <c r="E11" s="65"/>
      <c r="F11" s="67">
        <f>IF(E11=0,0,$B11*E11)</f>
        <v>0</v>
      </c>
      <c r="G11" s="65"/>
      <c r="H11" s="67">
        <f>IF(G11=0,0,$B11*G11)</f>
        <v>0</v>
      </c>
      <c r="I11" s="65"/>
      <c r="J11" s="67">
        <f>IF(I11=0,0,$B11*I11)</f>
        <v>0</v>
      </c>
      <c r="K11" s="65"/>
      <c r="L11" s="67">
        <f>IF(K11=0,0,$B11*K11)</f>
        <v>0</v>
      </c>
      <c r="M11" s="65"/>
      <c r="N11" s="67">
        <f>IF(M11=0,0,$B11*M11)</f>
        <v>0</v>
      </c>
      <c r="O11" s="65"/>
      <c r="P11" s="67">
        <f>IF(O11=0,0,$B11*O11)</f>
        <v>0</v>
      </c>
      <c r="Q11" s="132"/>
      <c r="R11" s="67">
        <f>IF(Q11=0,0,$B11*Q11)</f>
        <v>0</v>
      </c>
      <c r="S11" s="132"/>
      <c r="T11" s="67">
        <f>IF(S11=0,0,$B11*S11)</f>
        <v>0</v>
      </c>
      <c r="U11" s="132"/>
      <c r="V11" s="67">
        <f>IF(U11=0,0,$B11*U11)</f>
        <v>0</v>
      </c>
    </row>
    <row r="12" spans="1:27" s="59" customFormat="1" ht="21.95" customHeight="1" x14ac:dyDescent="0.3">
      <c r="A12" s="195" t="s">
        <v>67</v>
      </c>
      <c r="B12" s="196"/>
      <c r="C12" s="91"/>
      <c r="D12" s="92">
        <f>SUM(D9:D11)</f>
        <v>0</v>
      </c>
      <c r="E12" s="91"/>
      <c r="F12" s="92">
        <f>SUM(F9:F11)</f>
        <v>0</v>
      </c>
      <c r="G12" s="91"/>
      <c r="H12" s="92">
        <f>SUM(H9:H11)</f>
        <v>0</v>
      </c>
      <c r="I12" s="91"/>
      <c r="J12" s="92">
        <f>SUM(J9:J11)</f>
        <v>0</v>
      </c>
      <c r="K12" s="91"/>
      <c r="L12" s="92">
        <f>SUM(L9:L11)</f>
        <v>0</v>
      </c>
      <c r="M12" s="91"/>
      <c r="N12" s="92">
        <f>SUM(N9:N11)</f>
        <v>0</v>
      </c>
      <c r="O12" s="91"/>
      <c r="P12" s="92">
        <f>SUM(P9:P11)</f>
        <v>0</v>
      </c>
      <c r="Q12" s="133"/>
      <c r="R12" s="92">
        <f>SUM(R9:R11)</f>
        <v>0</v>
      </c>
      <c r="S12" s="133"/>
      <c r="T12" s="92">
        <f>SUM(T9:T11)</f>
        <v>0</v>
      </c>
      <c r="U12" s="133"/>
      <c r="V12" s="92">
        <f>SUM(V9:V11)</f>
        <v>0</v>
      </c>
    </row>
    <row r="13" spans="1:27" s="58" customFormat="1" ht="21.95" customHeight="1" x14ac:dyDescent="0.25">
      <c r="A13" s="79"/>
      <c r="B13" s="80"/>
      <c r="C13" s="68"/>
      <c r="D13" s="69" t="str">
        <f>IF(D12&lt;110,"RECALE",IF(C11&lt;5,"RECALE",IF(C10&lt;5,"RECALE",IF(C9&lt;5,"RECALE","RECU"))))</f>
        <v>RECALE</v>
      </c>
      <c r="E13" s="68"/>
      <c r="F13" s="69" t="str">
        <f>IF(F12&lt;110,"RECALE",IF(E11&lt;5,"RECALE",IF(E10&lt;5,"RECALE",IF(E9&lt;5,"RECALE","RECU"))))</f>
        <v>RECALE</v>
      </c>
      <c r="G13" s="68"/>
      <c r="H13" s="69" t="str">
        <f>IF(H12&lt;110,"RECALE",IF(G11&lt;5,"RECALE",IF(G10&lt;5,"RECALE",IF(G9&lt;5,"RECALE","RECU"))))</f>
        <v>RECALE</v>
      </c>
      <c r="I13" s="68"/>
      <c r="J13" s="69" t="str">
        <f>IF(J12&lt;110,"RECALE",IF(I11&lt;5,"RECALE",IF(I10&lt;5,"RECALE",IF(I9&lt;5,"RECALE","RECU"))))</f>
        <v>RECALE</v>
      </c>
      <c r="K13" s="68"/>
      <c r="L13" s="69" t="str">
        <f>IF(L12&lt;110,"RECALE",IF(K11&lt;5,"RECALE",IF(K10&lt;5,"RECALE",IF(K9&lt;5,"RECALE","RECU"))))</f>
        <v>RECALE</v>
      </c>
      <c r="M13" s="68"/>
      <c r="N13" s="69" t="str">
        <f>IF(N12&lt;110,"RECALE",IF(M11&lt;5,"RECALE",IF(M10&lt;5,"RECALE",IF(M9&lt;5,"RECALE","RECU"))))</f>
        <v>RECALE</v>
      </c>
      <c r="O13" s="68"/>
      <c r="P13" s="69" t="str">
        <f>IF(P12&lt;110,"RECALE",IF(O11&lt;5,"RECALE",IF(O10&lt;5,"RECALE",IF(O9&lt;5,"RECALE","RECU"))))</f>
        <v>RECALE</v>
      </c>
      <c r="Q13" s="134"/>
      <c r="R13" s="69" t="str">
        <f>IF(R12&lt;110,"RECALE",IF(Q11&lt;5,"RECALE",IF(Q10&lt;5,"RECALE",IF(Q9&lt;5,"RECALE","RECU"))))</f>
        <v>RECALE</v>
      </c>
      <c r="S13" s="134"/>
      <c r="T13" s="69" t="str">
        <f>IF(T12&lt;110,"RECALE",IF(S11&lt;5,"RECALE",IF(S10&lt;5,"RECALE",IF(S9&lt;5,"RECALE","RECU"))))</f>
        <v>RECALE</v>
      </c>
      <c r="U13" s="134"/>
      <c r="V13" s="69" t="str">
        <f>IF(V12&lt;110,"RECALE",IF(U11&lt;5,"RECALE",IF(U10&lt;5,"RECALE",IF(U9&lt;5,"RECALE","RECU"))))</f>
        <v>RECALE</v>
      </c>
    </row>
    <row r="14" spans="1:27" s="61" customFormat="1" ht="23.1" customHeight="1" x14ac:dyDescent="0.2">
      <c r="A14" s="89" t="s">
        <v>65</v>
      </c>
      <c r="B14" s="90">
        <v>4</v>
      </c>
      <c r="C14" s="65"/>
      <c r="D14" s="67">
        <f>IF(C14=0,0,$B14*C14)</f>
        <v>0</v>
      </c>
      <c r="E14" s="65"/>
      <c r="F14" s="67">
        <f>IF(E14=0,0,$B14*E14)</f>
        <v>0</v>
      </c>
      <c r="G14" s="65"/>
      <c r="H14" s="67">
        <f>IF(G14=0,0,$B14*G14)</f>
        <v>0</v>
      </c>
      <c r="I14" s="65"/>
      <c r="J14" s="67">
        <f>IF(I14=0,0,$B14*I14)</f>
        <v>0</v>
      </c>
      <c r="K14" s="65"/>
      <c r="L14" s="67">
        <f>IF(K14=0,0,$B14*K14)</f>
        <v>0</v>
      </c>
      <c r="M14" s="65"/>
      <c r="N14" s="67">
        <f>IF(M14=0,0,$B14*M14)</f>
        <v>0</v>
      </c>
      <c r="O14" s="65"/>
      <c r="P14" s="67">
        <f>IF(O14=0,0,$B14*O14)</f>
        <v>0</v>
      </c>
      <c r="Q14" s="132"/>
      <c r="R14" s="67">
        <f>IF(Q14=0,0,$B14*Q14)</f>
        <v>0</v>
      </c>
      <c r="S14" s="132"/>
      <c r="T14" s="67">
        <f>IF(S14=0,0,$B14*S14)</f>
        <v>0</v>
      </c>
      <c r="U14" s="132"/>
      <c r="V14" s="67">
        <f>IF(U14=0,0,$B14*U14)</f>
        <v>0</v>
      </c>
    </row>
    <row r="15" spans="1:27" s="61" customFormat="1" ht="23.1" customHeight="1" x14ac:dyDescent="0.2">
      <c r="A15" s="89" t="s">
        <v>2</v>
      </c>
      <c r="B15" s="90">
        <v>2</v>
      </c>
      <c r="C15" s="65"/>
      <c r="D15" s="67">
        <f>IF(C15=0,0,$B15*C15)</f>
        <v>0</v>
      </c>
      <c r="E15" s="65"/>
      <c r="F15" s="67">
        <f>IF(E15=0,0,$B15*E15)</f>
        <v>0</v>
      </c>
      <c r="G15" s="65"/>
      <c r="H15" s="67">
        <f>IF(G15=0,0,$B15*G15)</f>
        <v>0</v>
      </c>
      <c r="I15" s="65"/>
      <c r="J15" s="67">
        <f>IF(I15=0,0,$B15*I15)</f>
        <v>0</v>
      </c>
      <c r="K15" s="65"/>
      <c r="L15" s="67">
        <f>IF(K15=0,0,$B15*K15)</f>
        <v>0</v>
      </c>
      <c r="M15" s="65"/>
      <c r="N15" s="67">
        <f>IF(M15=0,0,$B15*M15)</f>
        <v>0</v>
      </c>
      <c r="O15" s="65"/>
      <c r="P15" s="67">
        <f>IF(O15=0,0,$B15*O15)</f>
        <v>0</v>
      </c>
      <c r="Q15" s="132"/>
      <c r="R15" s="67">
        <f>IF(Q15=0,0,$B15*Q15)</f>
        <v>0</v>
      </c>
      <c r="S15" s="132"/>
      <c r="T15" s="67">
        <f>IF(S15=0,0,$B15*S15)</f>
        <v>0</v>
      </c>
      <c r="U15" s="132"/>
      <c r="V15" s="67">
        <f>IF(U15=0,0,$B15*U15)</f>
        <v>0</v>
      </c>
    </row>
    <row r="16" spans="1:27" s="59" customFormat="1" ht="23.1" customHeight="1" x14ac:dyDescent="0.3">
      <c r="A16" s="189" t="s">
        <v>68</v>
      </c>
      <c r="B16" s="190"/>
      <c r="C16" s="93"/>
      <c r="D16" s="94">
        <f>SUM(D14:D15)</f>
        <v>0</v>
      </c>
      <c r="E16" s="93"/>
      <c r="F16" s="94">
        <f>SUM(F14:F15)</f>
        <v>0</v>
      </c>
      <c r="G16" s="93"/>
      <c r="H16" s="94">
        <f>SUM(H14:H15)</f>
        <v>0</v>
      </c>
      <c r="I16" s="93"/>
      <c r="J16" s="94">
        <f>SUM(J14:J15)</f>
        <v>0</v>
      </c>
      <c r="K16" s="93"/>
      <c r="L16" s="94">
        <f>SUM(L14:L15)</f>
        <v>0</v>
      </c>
      <c r="M16" s="93"/>
      <c r="N16" s="94">
        <f>SUM(N14:N15)</f>
        <v>0</v>
      </c>
      <c r="O16" s="93"/>
      <c r="P16" s="94">
        <f>SUM(P14:P15)</f>
        <v>0</v>
      </c>
      <c r="Q16" s="93"/>
      <c r="R16" s="94">
        <f>SUM(R14:R15)</f>
        <v>0</v>
      </c>
      <c r="S16" s="93"/>
      <c r="T16" s="94">
        <f>SUM(T14:T15)</f>
        <v>0</v>
      </c>
      <c r="U16" s="93"/>
      <c r="V16" s="94">
        <f>SUM(V14:V15)</f>
        <v>0</v>
      </c>
    </row>
    <row r="17" spans="1:22" s="57" customFormat="1" ht="23.1" customHeight="1" x14ac:dyDescent="0.25">
      <c r="A17" s="82"/>
      <c r="B17" s="83"/>
      <c r="C17" s="70"/>
      <c r="D17" s="69" t="str">
        <f>IF(D16&lt;60,"RECALE",IF(C15&lt;10,"RECALE",IF(C14&lt;5,"RECALE","RECU")))</f>
        <v>RECALE</v>
      </c>
      <c r="E17" s="70"/>
      <c r="F17" s="69" t="str">
        <f>IF(F16&lt;60,"RECALE",IF(E15&lt;10,"RECALE",IF(E14&lt;5,"RECALE","RECU")))</f>
        <v>RECALE</v>
      </c>
      <c r="G17" s="70"/>
      <c r="H17" s="69" t="str">
        <f>IF(H16&lt;60,"RECALE",IF(G15&lt;10,"RECALE",IF(G14&lt;5,"RECALE","RECU")))</f>
        <v>RECALE</v>
      </c>
      <c r="I17" s="70"/>
      <c r="J17" s="69" t="str">
        <f>IF(J16&lt;60,"RECALE",IF(I15&lt;10,"RECALE",IF(I14&lt;5,"RECALE","RECU")))</f>
        <v>RECALE</v>
      </c>
      <c r="K17" s="70"/>
      <c r="L17" s="69" t="str">
        <f>IF(L16&lt;60,"RECALE",IF(K15&lt;10,"RECALE",IF(K14&lt;5,"RECALE","RECU")))</f>
        <v>RECALE</v>
      </c>
      <c r="M17" s="70"/>
      <c r="N17" s="69" t="str">
        <f>IF(N16&lt;60,"RECALE",IF(M15&lt;10,"RECALE",IF(M14&lt;5,"RECALE","RECU")))</f>
        <v>RECALE</v>
      </c>
      <c r="O17" s="70"/>
      <c r="P17" s="69" t="str">
        <f>IF(P16&lt;60,"RECALE",IF(O15&lt;10,"RECALE",IF(O14&lt;5,"RECALE","RECU")))</f>
        <v>RECALE</v>
      </c>
      <c r="Q17" s="70"/>
      <c r="R17" s="69" t="str">
        <f>IF(R16&lt;60,"RECALE",IF(Q15&lt;10,"RECALE",IF(Q14&lt;5,"RECALE","RECU")))</f>
        <v>RECALE</v>
      </c>
      <c r="S17" s="70"/>
      <c r="T17" s="69" t="str">
        <f>IF(T16&lt;60,"RECALE",IF(S15&lt;10,"RECALE",IF(S14&lt;5,"RECALE","RECU")))</f>
        <v>RECALE</v>
      </c>
      <c r="U17" s="70"/>
      <c r="V17" s="69" t="str">
        <f>IF(V16&lt;60,"RECALE",IF(U15&lt;10,"RECALE",IF(U14&lt;5,"RECALE","RECU")))</f>
        <v>RECALE</v>
      </c>
    </row>
    <row r="18" spans="1:22" s="59" customFormat="1" ht="14.1" customHeight="1" x14ac:dyDescent="0.3">
      <c r="A18" s="84"/>
      <c r="B18" s="81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</row>
    <row r="19" spans="1:22" s="59" customFormat="1" ht="19.5" customHeight="1" x14ac:dyDescent="0.3">
      <c r="A19" s="82" t="s">
        <v>66</v>
      </c>
      <c r="B19" s="81"/>
      <c r="C19" s="71"/>
      <c r="D19" s="72">
        <f>D12+D16</f>
        <v>0</v>
      </c>
      <c r="E19" s="71"/>
      <c r="F19" s="72">
        <f>F12+F16</f>
        <v>0</v>
      </c>
      <c r="G19" s="71"/>
      <c r="H19" s="72">
        <f>H12+H16</f>
        <v>0</v>
      </c>
      <c r="I19" s="71"/>
      <c r="J19" s="72">
        <f>J12+J16</f>
        <v>0</v>
      </c>
      <c r="K19" s="71"/>
      <c r="L19" s="72">
        <f>L12+L16</f>
        <v>0</v>
      </c>
      <c r="M19" s="71"/>
      <c r="N19" s="72">
        <f>N12+N16</f>
        <v>0</v>
      </c>
      <c r="O19" s="71"/>
      <c r="P19" s="72">
        <f>P12+P16</f>
        <v>0</v>
      </c>
      <c r="Q19" s="71"/>
      <c r="R19" s="72">
        <f>R12+R16</f>
        <v>0</v>
      </c>
      <c r="S19" s="71"/>
      <c r="T19" s="72">
        <f>T12+T16</f>
        <v>0</v>
      </c>
      <c r="U19" s="71"/>
      <c r="V19" s="72">
        <f>V12+V16</f>
        <v>0</v>
      </c>
    </row>
    <row r="20" spans="1:22" s="59" customFormat="1" ht="21" thickBot="1" x14ac:dyDescent="0.35">
      <c r="A20" s="85" t="s">
        <v>71</v>
      </c>
      <c r="B20" s="8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</row>
    <row r="21" spans="1:22" ht="13.5" thickBot="1" x14ac:dyDescent="0.25">
      <c r="B21" s="1"/>
      <c r="C21" s="1"/>
      <c r="D21" s="62"/>
    </row>
    <row r="22" spans="1:22" ht="18.95" customHeight="1" thickBot="1" x14ac:dyDescent="0.35">
      <c r="A22" s="4" t="s">
        <v>1</v>
      </c>
      <c r="B22" s="5"/>
      <c r="C22" s="193" t="s">
        <v>3</v>
      </c>
      <c r="D22" s="194"/>
      <c r="E22" s="179" t="s">
        <v>4</v>
      </c>
      <c r="F22" s="180"/>
      <c r="G22" s="179" t="s">
        <v>5</v>
      </c>
      <c r="H22" s="180"/>
      <c r="I22" s="179" t="s">
        <v>6</v>
      </c>
      <c r="J22" s="180"/>
      <c r="K22" s="179" t="s">
        <v>7</v>
      </c>
      <c r="L22" s="180"/>
      <c r="M22" s="179" t="s">
        <v>8</v>
      </c>
      <c r="N22" s="180"/>
      <c r="O22" s="179" t="s">
        <v>9</v>
      </c>
      <c r="P22" s="180"/>
      <c r="Q22" s="179" t="s">
        <v>10</v>
      </c>
      <c r="R22" s="180"/>
      <c r="S22" s="179" t="s">
        <v>11</v>
      </c>
      <c r="T22" s="180"/>
      <c r="U22" s="179" t="s">
        <v>12</v>
      </c>
      <c r="V22" s="180"/>
    </row>
    <row r="23" spans="1:22" ht="60" customHeight="1" thickBot="1" x14ac:dyDescent="0.25">
      <c r="A23" s="169" t="s">
        <v>49</v>
      </c>
      <c r="B23" s="170"/>
      <c r="C23" s="181">
        <f>Jury!D22</f>
        <v>0</v>
      </c>
      <c r="D23" s="182"/>
      <c r="E23" s="181">
        <f>Jury!D23</f>
        <v>0</v>
      </c>
      <c r="F23" s="182"/>
      <c r="G23" s="181">
        <f>Jury!D24</f>
        <v>0</v>
      </c>
      <c r="H23" s="182"/>
      <c r="I23" s="181">
        <f>Jury!D25</f>
        <v>0</v>
      </c>
      <c r="J23" s="182"/>
      <c r="K23" s="181">
        <f>Jury!D26</f>
        <v>0</v>
      </c>
      <c r="L23" s="182"/>
      <c r="M23" s="181">
        <f>Jury!D27</f>
        <v>0</v>
      </c>
      <c r="N23" s="182"/>
      <c r="O23" s="181">
        <f>Jury!D28</f>
        <v>0</v>
      </c>
      <c r="P23" s="182"/>
      <c r="Q23" s="181">
        <f>Jury!D29</f>
        <v>0</v>
      </c>
      <c r="R23" s="182"/>
      <c r="S23" s="181">
        <f>Jury!D30</f>
        <v>0</v>
      </c>
      <c r="T23" s="182"/>
      <c r="U23" s="181">
        <f>Jury!D31</f>
        <v>0</v>
      </c>
      <c r="V23" s="182"/>
    </row>
    <row r="24" spans="1:22" ht="60" customHeight="1" thickBot="1" x14ac:dyDescent="0.25">
      <c r="A24" s="171" t="s">
        <v>48</v>
      </c>
      <c r="B24" s="172"/>
      <c r="C24" s="185"/>
      <c r="D24" s="186"/>
      <c r="E24" s="185"/>
      <c r="F24" s="186"/>
      <c r="G24" s="183"/>
      <c r="H24" s="184"/>
      <c r="I24" s="183"/>
      <c r="J24" s="184"/>
      <c r="K24" s="183"/>
      <c r="L24" s="184"/>
      <c r="M24" s="183"/>
      <c r="N24" s="184"/>
      <c r="O24" s="183"/>
      <c r="P24" s="184"/>
      <c r="Q24" s="183"/>
      <c r="R24" s="184"/>
      <c r="S24" s="183"/>
      <c r="T24" s="184"/>
      <c r="U24" s="183"/>
      <c r="V24" s="184"/>
    </row>
    <row r="25" spans="1:22" ht="17.25" customHeight="1" x14ac:dyDescent="0.2">
      <c r="A25" s="6"/>
      <c r="B25" s="6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</sheetData>
  <mergeCells count="69">
    <mergeCell ref="H1:L1"/>
    <mergeCell ref="H2:L2"/>
    <mergeCell ref="G3:L3"/>
    <mergeCell ref="A4:B6"/>
    <mergeCell ref="A1:F3"/>
    <mergeCell ref="C4:D4"/>
    <mergeCell ref="E4:F4"/>
    <mergeCell ref="G4:H4"/>
    <mergeCell ref="K5:L5"/>
    <mergeCell ref="K4:L4"/>
    <mergeCell ref="I4:J4"/>
    <mergeCell ref="C5:D5"/>
    <mergeCell ref="E5:F5"/>
    <mergeCell ref="G5:H5"/>
    <mergeCell ref="I5:J5"/>
    <mergeCell ref="C6:D6"/>
    <mergeCell ref="A12:B12"/>
    <mergeCell ref="E22:F22"/>
    <mergeCell ref="G22:H22"/>
    <mergeCell ref="I22:J22"/>
    <mergeCell ref="K22:L22"/>
    <mergeCell ref="A24:B24"/>
    <mergeCell ref="C24:D24"/>
    <mergeCell ref="A16:B16"/>
    <mergeCell ref="E24:F24"/>
    <mergeCell ref="G24:H24"/>
    <mergeCell ref="C23:D23"/>
    <mergeCell ref="A23:B23"/>
    <mergeCell ref="G23:H23"/>
    <mergeCell ref="C22:D22"/>
    <mergeCell ref="Q22:R22"/>
    <mergeCell ref="I23:J23"/>
    <mergeCell ref="Q23:R23"/>
    <mergeCell ref="K24:L24"/>
    <mergeCell ref="Q4:R4"/>
    <mergeCell ref="Q6:R6"/>
    <mergeCell ref="M4:N4"/>
    <mergeCell ref="O4:P4"/>
    <mergeCell ref="O6:P6"/>
    <mergeCell ref="M5:N5"/>
    <mergeCell ref="O5:P5"/>
    <mergeCell ref="Q5:R5"/>
    <mergeCell ref="E23:F23"/>
    <mergeCell ref="M23:N23"/>
    <mergeCell ref="M22:N22"/>
    <mergeCell ref="O23:P23"/>
    <mergeCell ref="I24:J24"/>
    <mergeCell ref="O22:P22"/>
    <mergeCell ref="E6:F6"/>
    <mergeCell ref="G6:H6"/>
    <mergeCell ref="I6:J6"/>
    <mergeCell ref="K6:L6"/>
    <mergeCell ref="M6:N6"/>
    <mergeCell ref="M24:N24"/>
    <mergeCell ref="O24:P24"/>
    <mergeCell ref="K23:L23"/>
    <mergeCell ref="S4:T4"/>
    <mergeCell ref="U4:V4"/>
    <mergeCell ref="S5:T5"/>
    <mergeCell ref="U5:V5"/>
    <mergeCell ref="S6:T6"/>
    <mergeCell ref="U6:V6"/>
    <mergeCell ref="S22:T22"/>
    <mergeCell ref="U22:V22"/>
    <mergeCell ref="S23:T23"/>
    <mergeCell ref="U23:V23"/>
    <mergeCell ref="S24:T24"/>
    <mergeCell ref="U24:V24"/>
    <mergeCell ref="Q24:R24"/>
  </mergeCells>
  <phoneticPr fontId="11" type="noConversion"/>
  <conditionalFormatting sqref="C6:D6">
    <cfRule type="containsText" dxfId="242" priority="149" operator="containsText" text="RECALE">
      <formula>NOT(ISERROR(SEARCH("RECALE",C6)))</formula>
    </cfRule>
    <cfRule type="containsText" dxfId="241" priority="150" operator="containsText" text="RECU">
      <formula>NOT(ISERROR(SEARCH("RECU",C6)))</formula>
    </cfRule>
  </conditionalFormatting>
  <conditionalFormatting sqref="D13">
    <cfRule type="containsText" dxfId="240" priority="133" operator="containsText" text="RECALE">
      <formula>NOT(ISERROR(SEARCH("RECALE",D13)))</formula>
    </cfRule>
    <cfRule type="containsText" dxfId="239" priority="134" operator="containsText" text="RECU">
      <formula>NOT(ISERROR(SEARCH("RECU",D13)))</formula>
    </cfRule>
  </conditionalFormatting>
  <conditionalFormatting sqref="G6:H6">
    <cfRule type="containsText" dxfId="238" priority="95" operator="containsText" text="RECALE">
      <formula>NOT(ISERROR(SEARCH("RECALE",G6)))</formula>
    </cfRule>
    <cfRule type="containsText" dxfId="237" priority="96" operator="containsText" text="RECU">
      <formula>NOT(ISERROR(SEARCH("RECU",G6)))</formula>
    </cfRule>
  </conditionalFormatting>
  <conditionalFormatting sqref="D18:D19">
    <cfRule type="containsText" dxfId="236" priority="117" operator="containsText" text="RECALE">
      <formula>NOT(ISERROR(SEARCH("RECALE",D18)))</formula>
    </cfRule>
    <cfRule type="containsText" dxfId="235" priority="118" operator="containsText" text="RECU">
      <formula>NOT(ISERROR(SEARCH("RECU",D18)))</formula>
    </cfRule>
  </conditionalFormatting>
  <conditionalFormatting sqref="O6:P6">
    <cfRule type="containsText" dxfId="234" priority="71" operator="containsText" text="RECALE">
      <formula>NOT(ISERROR(SEARCH("RECALE",O6)))</formula>
    </cfRule>
    <cfRule type="containsText" dxfId="233" priority="72" operator="containsText" text="RECU">
      <formula>NOT(ISERROR(SEARCH("RECU",O6)))</formula>
    </cfRule>
  </conditionalFormatting>
  <conditionalFormatting sqref="K6:L6">
    <cfRule type="containsText" dxfId="232" priority="83" operator="containsText" text="RECALE">
      <formula>NOT(ISERROR(SEARCH("RECALE",K6)))</formula>
    </cfRule>
    <cfRule type="containsText" dxfId="231" priority="84" operator="containsText" text="RECU">
      <formula>NOT(ISERROR(SEARCH("RECU",K6)))</formula>
    </cfRule>
  </conditionalFormatting>
  <conditionalFormatting sqref="E6:F6">
    <cfRule type="containsText" dxfId="230" priority="101" operator="containsText" text="RECALE">
      <formula>NOT(ISERROR(SEARCH("RECALE",E6)))</formula>
    </cfRule>
    <cfRule type="containsText" dxfId="229" priority="102" operator="containsText" text="RECU">
      <formula>NOT(ISERROR(SEARCH("RECU",E6)))</formula>
    </cfRule>
  </conditionalFormatting>
  <conditionalFormatting sqref="I6:J6">
    <cfRule type="containsText" dxfId="228" priority="89" operator="containsText" text="RECALE">
      <formula>NOT(ISERROR(SEARCH("RECALE",I6)))</formula>
    </cfRule>
    <cfRule type="containsText" dxfId="227" priority="90" operator="containsText" text="RECU">
      <formula>NOT(ISERROR(SEARCH("RECU",I6)))</formula>
    </cfRule>
  </conditionalFormatting>
  <conditionalFormatting sqref="M6:N6">
    <cfRule type="containsText" dxfId="226" priority="77" operator="containsText" text="RECALE">
      <formula>NOT(ISERROR(SEARCH("RECALE",M6)))</formula>
    </cfRule>
    <cfRule type="containsText" dxfId="225" priority="78" operator="containsText" text="RECU">
      <formula>NOT(ISERROR(SEARCH("RECU",M6)))</formula>
    </cfRule>
  </conditionalFormatting>
  <conditionalFormatting sqref="Q6:R6">
    <cfRule type="containsText" dxfId="224" priority="65" operator="containsText" text="RECALE">
      <formula>NOT(ISERROR(SEARCH("RECALE",Q6)))</formula>
    </cfRule>
    <cfRule type="containsText" dxfId="223" priority="66" operator="containsText" text="RECU">
      <formula>NOT(ISERROR(SEARCH("RECU",Q6)))</formula>
    </cfRule>
  </conditionalFormatting>
  <conditionalFormatting sqref="D17">
    <cfRule type="containsText" dxfId="222" priority="59" operator="containsText" text="RECALE">
      <formula>NOT(ISERROR(SEARCH("RECALE",D17)))</formula>
    </cfRule>
    <cfRule type="containsText" dxfId="221" priority="60" operator="containsText" text="RECU">
      <formula>NOT(ISERROR(SEARCH("RECU",D17)))</formula>
    </cfRule>
  </conditionalFormatting>
  <conditionalFormatting sqref="F13">
    <cfRule type="containsText" dxfId="220" priority="57" operator="containsText" text="RECALE">
      <formula>NOT(ISERROR(SEARCH("RECALE",F13)))</formula>
    </cfRule>
    <cfRule type="containsText" dxfId="219" priority="58" operator="containsText" text="RECU">
      <formula>NOT(ISERROR(SEARCH("RECU",F13)))</formula>
    </cfRule>
  </conditionalFormatting>
  <conditionalFormatting sqref="F18:F19">
    <cfRule type="containsText" dxfId="218" priority="55" operator="containsText" text="RECALE">
      <formula>NOT(ISERROR(SEARCH("RECALE",F18)))</formula>
    </cfRule>
    <cfRule type="containsText" dxfId="217" priority="56" operator="containsText" text="RECU">
      <formula>NOT(ISERROR(SEARCH("RECU",F18)))</formula>
    </cfRule>
  </conditionalFormatting>
  <conditionalFormatting sqref="F17">
    <cfRule type="containsText" dxfId="216" priority="53" operator="containsText" text="RECALE">
      <formula>NOT(ISERROR(SEARCH("RECALE",F17)))</formula>
    </cfRule>
    <cfRule type="containsText" dxfId="215" priority="54" operator="containsText" text="RECU">
      <formula>NOT(ISERROR(SEARCH("RECU",F17)))</formula>
    </cfRule>
  </conditionalFormatting>
  <conditionalFormatting sqref="H13">
    <cfRule type="containsText" dxfId="214" priority="51" operator="containsText" text="RECALE">
      <formula>NOT(ISERROR(SEARCH("RECALE",H13)))</formula>
    </cfRule>
    <cfRule type="containsText" dxfId="213" priority="52" operator="containsText" text="RECU">
      <formula>NOT(ISERROR(SEARCH("RECU",H13)))</formula>
    </cfRule>
  </conditionalFormatting>
  <conditionalFormatting sqref="H18:H19">
    <cfRule type="containsText" dxfId="212" priority="49" operator="containsText" text="RECALE">
      <formula>NOT(ISERROR(SEARCH("RECALE",H18)))</formula>
    </cfRule>
    <cfRule type="containsText" dxfId="211" priority="50" operator="containsText" text="RECU">
      <formula>NOT(ISERROR(SEARCH("RECU",H18)))</formula>
    </cfRule>
  </conditionalFormatting>
  <conditionalFormatting sqref="H17">
    <cfRule type="containsText" dxfId="210" priority="47" operator="containsText" text="RECALE">
      <formula>NOT(ISERROR(SEARCH("RECALE",H17)))</formula>
    </cfRule>
    <cfRule type="containsText" dxfId="209" priority="48" operator="containsText" text="RECU">
      <formula>NOT(ISERROR(SEARCH("RECU",H17)))</formula>
    </cfRule>
  </conditionalFormatting>
  <conditionalFormatting sqref="J13">
    <cfRule type="containsText" dxfId="208" priority="45" operator="containsText" text="RECALE">
      <formula>NOT(ISERROR(SEARCH("RECALE",J13)))</formula>
    </cfRule>
    <cfRule type="containsText" dxfId="207" priority="46" operator="containsText" text="RECU">
      <formula>NOT(ISERROR(SEARCH("RECU",J13)))</formula>
    </cfRule>
  </conditionalFormatting>
  <conditionalFormatting sqref="J18:J19">
    <cfRule type="containsText" dxfId="206" priority="43" operator="containsText" text="RECALE">
      <formula>NOT(ISERROR(SEARCH("RECALE",J18)))</formula>
    </cfRule>
    <cfRule type="containsText" dxfId="205" priority="44" operator="containsText" text="RECU">
      <formula>NOT(ISERROR(SEARCH("RECU",J18)))</formula>
    </cfRule>
  </conditionalFormatting>
  <conditionalFormatting sqref="J17">
    <cfRule type="containsText" dxfId="204" priority="41" operator="containsText" text="RECALE">
      <formula>NOT(ISERROR(SEARCH("RECALE",J17)))</formula>
    </cfRule>
    <cfRule type="containsText" dxfId="203" priority="42" operator="containsText" text="RECU">
      <formula>NOT(ISERROR(SEARCH("RECU",J17)))</formula>
    </cfRule>
  </conditionalFormatting>
  <conditionalFormatting sqref="L13">
    <cfRule type="containsText" dxfId="202" priority="39" operator="containsText" text="RECALE">
      <formula>NOT(ISERROR(SEARCH("RECALE",L13)))</formula>
    </cfRule>
    <cfRule type="containsText" dxfId="201" priority="40" operator="containsText" text="RECU">
      <formula>NOT(ISERROR(SEARCH("RECU",L13)))</formula>
    </cfRule>
  </conditionalFormatting>
  <conditionalFormatting sqref="L18:L19">
    <cfRule type="containsText" dxfId="200" priority="37" operator="containsText" text="RECALE">
      <formula>NOT(ISERROR(SEARCH("RECALE",L18)))</formula>
    </cfRule>
    <cfRule type="containsText" dxfId="199" priority="38" operator="containsText" text="RECU">
      <formula>NOT(ISERROR(SEARCH("RECU",L18)))</formula>
    </cfRule>
  </conditionalFormatting>
  <conditionalFormatting sqref="L17">
    <cfRule type="containsText" dxfId="198" priority="35" operator="containsText" text="RECALE">
      <formula>NOT(ISERROR(SEARCH("RECALE",L17)))</formula>
    </cfRule>
    <cfRule type="containsText" dxfId="197" priority="36" operator="containsText" text="RECU">
      <formula>NOT(ISERROR(SEARCH("RECU",L17)))</formula>
    </cfRule>
  </conditionalFormatting>
  <conditionalFormatting sqref="N13">
    <cfRule type="containsText" dxfId="196" priority="33" operator="containsText" text="RECALE">
      <formula>NOT(ISERROR(SEARCH("RECALE",N13)))</formula>
    </cfRule>
    <cfRule type="containsText" dxfId="195" priority="34" operator="containsText" text="RECU">
      <formula>NOT(ISERROR(SEARCH("RECU",N13)))</formula>
    </cfRule>
  </conditionalFormatting>
  <conditionalFormatting sqref="N18:N19">
    <cfRule type="containsText" dxfId="194" priority="31" operator="containsText" text="RECALE">
      <formula>NOT(ISERROR(SEARCH("RECALE",N18)))</formula>
    </cfRule>
    <cfRule type="containsText" dxfId="193" priority="32" operator="containsText" text="RECU">
      <formula>NOT(ISERROR(SEARCH("RECU",N18)))</formula>
    </cfRule>
  </conditionalFormatting>
  <conditionalFormatting sqref="N17">
    <cfRule type="containsText" dxfId="192" priority="29" operator="containsText" text="RECALE">
      <formula>NOT(ISERROR(SEARCH("RECALE",N17)))</formula>
    </cfRule>
    <cfRule type="containsText" dxfId="191" priority="30" operator="containsText" text="RECU">
      <formula>NOT(ISERROR(SEARCH("RECU",N17)))</formula>
    </cfRule>
  </conditionalFormatting>
  <conditionalFormatting sqref="P13">
    <cfRule type="containsText" dxfId="190" priority="27" operator="containsText" text="RECALE">
      <formula>NOT(ISERROR(SEARCH("RECALE",P13)))</formula>
    </cfRule>
    <cfRule type="containsText" dxfId="189" priority="28" operator="containsText" text="RECU">
      <formula>NOT(ISERROR(SEARCH("RECU",P13)))</formula>
    </cfRule>
  </conditionalFormatting>
  <conditionalFormatting sqref="P18:P19">
    <cfRule type="containsText" dxfId="188" priority="25" operator="containsText" text="RECALE">
      <formula>NOT(ISERROR(SEARCH("RECALE",P18)))</formula>
    </cfRule>
    <cfRule type="containsText" dxfId="187" priority="26" operator="containsText" text="RECU">
      <formula>NOT(ISERROR(SEARCH("RECU",P18)))</formula>
    </cfRule>
  </conditionalFormatting>
  <conditionalFormatting sqref="P17">
    <cfRule type="containsText" dxfId="186" priority="23" operator="containsText" text="RECALE">
      <formula>NOT(ISERROR(SEARCH("RECALE",P17)))</formula>
    </cfRule>
    <cfRule type="containsText" dxfId="185" priority="24" operator="containsText" text="RECU">
      <formula>NOT(ISERROR(SEARCH("RECU",P17)))</formula>
    </cfRule>
  </conditionalFormatting>
  <conditionalFormatting sqref="R13">
    <cfRule type="containsText" dxfId="184" priority="21" operator="containsText" text="RECALE">
      <formula>NOT(ISERROR(SEARCH("RECALE",R13)))</formula>
    </cfRule>
    <cfRule type="containsText" dxfId="183" priority="22" operator="containsText" text="RECU">
      <formula>NOT(ISERROR(SEARCH("RECU",R13)))</formula>
    </cfRule>
  </conditionalFormatting>
  <conditionalFormatting sqref="R18:R19">
    <cfRule type="containsText" dxfId="182" priority="19" operator="containsText" text="RECALE">
      <formula>NOT(ISERROR(SEARCH("RECALE",R18)))</formula>
    </cfRule>
    <cfRule type="containsText" dxfId="181" priority="20" operator="containsText" text="RECU">
      <formula>NOT(ISERROR(SEARCH("RECU",R18)))</formula>
    </cfRule>
  </conditionalFormatting>
  <conditionalFormatting sqref="R17">
    <cfRule type="containsText" dxfId="180" priority="17" operator="containsText" text="RECALE">
      <formula>NOT(ISERROR(SEARCH("RECALE",R17)))</formula>
    </cfRule>
    <cfRule type="containsText" dxfId="179" priority="18" operator="containsText" text="RECU">
      <formula>NOT(ISERROR(SEARCH("RECU",R17)))</formula>
    </cfRule>
  </conditionalFormatting>
  <conditionalFormatting sqref="V17">
    <cfRule type="containsText" dxfId="178" priority="1" operator="containsText" text="RECALE">
      <formula>NOT(ISERROR(SEARCH("RECALE",V17)))</formula>
    </cfRule>
    <cfRule type="containsText" dxfId="177" priority="2" operator="containsText" text="RECU">
      <formula>NOT(ISERROR(SEARCH("RECU",V17)))</formula>
    </cfRule>
  </conditionalFormatting>
  <conditionalFormatting sqref="S6:T6">
    <cfRule type="containsText" dxfId="176" priority="15" operator="containsText" text="RECALE">
      <formula>NOT(ISERROR(SEARCH("RECALE",S6)))</formula>
    </cfRule>
    <cfRule type="containsText" dxfId="175" priority="16" operator="containsText" text="RECU">
      <formula>NOT(ISERROR(SEARCH("RECU",S6)))</formula>
    </cfRule>
  </conditionalFormatting>
  <conditionalFormatting sqref="U6:V6">
    <cfRule type="containsText" dxfId="174" priority="13" operator="containsText" text="RECALE">
      <formula>NOT(ISERROR(SEARCH("RECALE",U6)))</formula>
    </cfRule>
    <cfRule type="containsText" dxfId="173" priority="14" operator="containsText" text="RECU">
      <formula>NOT(ISERROR(SEARCH("RECU",U6)))</formula>
    </cfRule>
  </conditionalFormatting>
  <conditionalFormatting sqref="T13">
    <cfRule type="containsText" dxfId="172" priority="11" operator="containsText" text="RECALE">
      <formula>NOT(ISERROR(SEARCH("RECALE",T13)))</formula>
    </cfRule>
    <cfRule type="containsText" dxfId="171" priority="12" operator="containsText" text="RECU">
      <formula>NOT(ISERROR(SEARCH("RECU",T13)))</formula>
    </cfRule>
  </conditionalFormatting>
  <conditionalFormatting sqref="T18:T19">
    <cfRule type="containsText" dxfId="170" priority="9" operator="containsText" text="RECALE">
      <formula>NOT(ISERROR(SEARCH("RECALE",T18)))</formula>
    </cfRule>
    <cfRule type="containsText" dxfId="169" priority="10" operator="containsText" text="RECU">
      <formula>NOT(ISERROR(SEARCH("RECU",T18)))</formula>
    </cfRule>
  </conditionalFormatting>
  <conditionalFormatting sqref="T17">
    <cfRule type="containsText" dxfId="168" priority="7" operator="containsText" text="RECALE">
      <formula>NOT(ISERROR(SEARCH("RECALE",T17)))</formula>
    </cfRule>
    <cfRule type="containsText" dxfId="167" priority="8" operator="containsText" text="RECU">
      <formula>NOT(ISERROR(SEARCH("RECU",T17)))</formula>
    </cfRule>
  </conditionalFormatting>
  <conditionalFormatting sqref="V13">
    <cfRule type="containsText" dxfId="166" priority="5" operator="containsText" text="RECALE">
      <formula>NOT(ISERROR(SEARCH("RECALE",V13)))</formula>
    </cfRule>
    <cfRule type="containsText" dxfId="165" priority="6" operator="containsText" text="RECU">
      <formula>NOT(ISERROR(SEARCH("RECU",V13)))</formula>
    </cfRule>
  </conditionalFormatting>
  <conditionalFormatting sqref="V18:V19">
    <cfRule type="containsText" dxfId="164" priority="3" operator="containsText" text="RECALE">
      <formula>NOT(ISERROR(SEARCH("RECALE",V18)))</formula>
    </cfRule>
    <cfRule type="containsText" dxfId="163" priority="4" operator="containsText" text="RECU">
      <formula>NOT(ISERROR(SEARCH("RECU",V18)))</formula>
    </cfRule>
  </conditionalFormatting>
  <printOptions horizontalCentered="1" verticalCentered="1"/>
  <pageMargins left="0.71" right="0.71" top="0.75000000000000011" bottom="0.75000000000000011" header="0.31" footer="0.31"/>
  <pageSetup paperSize="9" scale="44" orientation="landscape"/>
  <headerFooter>
    <oddFooter>&amp;L&amp;F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C4" workbookViewId="0">
      <selection activeCell="L7" sqref="L7"/>
    </sheetView>
  </sheetViews>
  <sheetFormatPr defaultColWidth="11.42578125" defaultRowHeight="12.75" x14ac:dyDescent="0.2"/>
  <cols>
    <col min="1" max="2" width="0" hidden="1" customWidth="1"/>
    <col min="3" max="3" width="4" customWidth="1"/>
    <col min="4" max="4" width="15.42578125" customWidth="1"/>
    <col min="5" max="5" width="6.42578125" customWidth="1"/>
    <col min="6" max="6" width="10.85546875" customWidth="1"/>
    <col min="7" max="7" width="24.28515625" customWidth="1"/>
    <col min="8" max="8" width="11.28515625" customWidth="1"/>
    <col min="9" max="9" width="45.85546875" customWidth="1"/>
    <col min="10" max="10" width="25.85546875" customWidth="1"/>
    <col min="11" max="11" width="11.42578125" customWidth="1"/>
    <col min="12" max="12" width="31.42578125" customWidth="1"/>
    <col min="13" max="13" width="12.140625" customWidth="1"/>
  </cols>
  <sheetData>
    <row r="1" spans="1:15" x14ac:dyDescent="0.2">
      <c r="C1" s="141"/>
      <c r="D1" s="141"/>
      <c r="E1" s="141"/>
      <c r="F1" s="141"/>
      <c r="G1" s="141"/>
      <c r="H1" s="141"/>
    </row>
    <row r="2" spans="1:15" ht="18" x14ac:dyDescent="0.25">
      <c r="C2" s="141"/>
      <c r="D2" s="141"/>
      <c r="E2" s="141"/>
      <c r="F2" s="141"/>
      <c r="G2" s="141"/>
      <c r="H2" s="141"/>
      <c r="I2" s="164" t="s">
        <v>13</v>
      </c>
      <c r="J2" s="164"/>
      <c r="K2" s="164"/>
      <c r="L2" s="164"/>
      <c r="N2" s="9"/>
      <c r="O2" s="9"/>
    </row>
    <row r="3" spans="1:15" x14ac:dyDescent="0.2">
      <c r="C3" s="141"/>
      <c r="D3" s="141"/>
      <c r="E3" s="141"/>
      <c r="F3" s="141"/>
      <c r="G3" s="141"/>
      <c r="H3" s="141"/>
      <c r="I3" s="141" t="s">
        <v>14</v>
      </c>
      <c r="J3" s="141"/>
      <c r="K3" s="141"/>
      <c r="L3" s="141"/>
    </row>
    <row r="4" spans="1:15" ht="27.75" customHeight="1" x14ac:dyDescent="0.2">
      <c r="C4" s="141"/>
      <c r="D4" s="141"/>
      <c r="E4" s="141"/>
      <c r="F4" s="141"/>
      <c r="G4" s="141"/>
      <c r="H4" s="141"/>
      <c r="I4" s="165" t="s">
        <v>79</v>
      </c>
      <c r="J4" s="165"/>
      <c r="K4" s="165"/>
      <c r="L4" s="165"/>
      <c r="O4" s="9"/>
    </row>
    <row r="5" spans="1:15" ht="21" customHeight="1" x14ac:dyDescent="0.2">
      <c r="C5" s="141"/>
      <c r="D5" s="141"/>
      <c r="E5" s="141"/>
      <c r="F5" s="141"/>
      <c r="G5" s="141"/>
      <c r="H5" s="141"/>
      <c r="I5" s="29"/>
      <c r="M5" s="26"/>
      <c r="O5" s="9"/>
    </row>
    <row r="6" spans="1:15" ht="29.25" customHeight="1" x14ac:dyDescent="0.25">
      <c r="C6" s="166"/>
      <c r="D6" s="166"/>
      <c r="E6" s="166"/>
      <c r="F6" s="166"/>
      <c r="G6" s="166"/>
      <c r="H6" s="166"/>
      <c r="I6" s="231" t="str">
        <f>Jury!D14</f>
        <v>CTR  Auvergne-Rhône-Alpes</v>
      </c>
      <c r="J6" s="232"/>
      <c r="K6" s="233"/>
      <c r="L6" s="32">
        <f ca="1">YEAR(TODAY())</f>
        <v>2018</v>
      </c>
      <c r="N6" s="30"/>
      <c r="O6" s="11"/>
    </row>
    <row r="7" spans="1:15" ht="12.75" customHeight="1" x14ac:dyDescent="0.25">
      <c r="G7" s="33"/>
      <c r="L7" s="28"/>
      <c r="N7" s="31"/>
    </row>
    <row r="8" spans="1:15" ht="12.75" customHeight="1" x14ac:dyDescent="0.2">
      <c r="D8" s="27" t="s">
        <v>17</v>
      </c>
      <c r="E8" s="223" t="str">
        <f>Jury!D13</f>
        <v>xxxx</v>
      </c>
      <c r="F8" s="224"/>
      <c r="G8" s="225"/>
      <c r="H8" s="148"/>
      <c r="I8" s="149"/>
      <c r="J8" s="145" t="s">
        <v>25</v>
      </c>
      <c r="K8" s="226">
        <f>MAX(A14:A29)-IF(MAX(B14:B29)=99,1,0)</f>
        <v>0</v>
      </c>
      <c r="L8" s="12"/>
      <c r="N8" s="31"/>
    </row>
    <row r="9" spans="1:15" x14ac:dyDescent="0.2">
      <c r="D9" s="27" t="s">
        <v>18</v>
      </c>
      <c r="E9" s="228" t="str">
        <f>Jury!D12</f>
        <v>xxxx</v>
      </c>
      <c r="F9" s="229"/>
      <c r="G9" s="230"/>
      <c r="H9" s="148"/>
      <c r="I9" s="149"/>
      <c r="J9" s="145"/>
      <c r="K9" s="227"/>
    </row>
    <row r="10" spans="1:15" ht="12.75" customHeight="1" x14ac:dyDescent="0.2">
      <c r="D10" s="147"/>
      <c r="E10" s="147"/>
      <c r="F10" s="147"/>
      <c r="G10" s="147"/>
      <c r="H10" s="12"/>
      <c r="I10" s="12"/>
    </row>
    <row r="11" spans="1:15" ht="13.5" thickBot="1" x14ac:dyDescent="0.25">
      <c r="D11" s="13"/>
      <c r="E11" s="13"/>
      <c r="F11" s="13"/>
      <c r="G11" s="13"/>
    </row>
    <row r="12" spans="1:15" ht="18.95" customHeight="1" x14ac:dyDescent="0.2">
      <c r="D12" s="220" t="s">
        <v>29</v>
      </c>
      <c r="E12" s="222" t="s">
        <v>26</v>
      </c>
      <c r="F12" s="156"/>
      <c r="G12" s="37" t="s">
        <v>15</v>
      </c>
      <c r="H12" s="157" t="s">
        <v>19</v>
      </c>
      <c r="I12" s="159" t="s">
        <v>16</v>
      </c>
      <c r="J12" s="151" t="s">
        <v>20</v>
      </c>
      <c r="K12" s="151" t="s">
        <v>21</v>
      </c>
      <c r="L12" s="153" t="s">
        <v>22</v>
      </c>
    </row>
    <row r="13" spans="1:15" ht="15.95" customHeight="1" thickBot="1" x14ac:dyDescent="0.25">
      <c r="D13" s="221"/>
      <c r="E13" s="139" t="s">
        <v>27</v>
      </c>
      <c r="F13" s="38" t="s">
        <v>28</v>
      </c>
      <c r="G13" s="112" t="s">
        <v>77</v>
      </c>
      <c r="H13" s="158"/>
      <c r="I13" s="160"/>
      <c r="J13" s="152"/>
      <c r="K13" s="152"/>
      <c r="L13" s="154"/>
    </row>
    <row r="14" spans="1:15" ht="14.1" customHeight="1" x14ac:dyDescent="0.2">
      <c r="A14">
        <f>RANK(B14,B$14:B$29,1)</f>
        <v>1</v>
      </c>
      <c r="B14">
        <f>IF(ISNUMBER('Bordereaux Délivrance 1'!B14),('Bordereaux Délivrance 1'!A14),99)</f>
        <v>99</v>
      </c>
      <c r="C14" s="138" t="str">
        <f>IF(K8&lt;1,"",VLOOKUP(1,$A$14:$B$33,2,FALSE))</f>
        <v/>
      </c>
      <c r="D14" s="113" t="str">
        <f>IF(ISNUMBER($C14),LOOKUP($C14,'Bordereaux Délivrance 1'!$A$14:$A$33,'Bordereaux Délivrance 1'!B$14:B$33),"")</f>
        <v/>
      </c>
      <c r="E14" s="34" t="str">
        <f>IF(ISNUMBER($C14),LOOKUP($C14,'Bordereaux Délivrance 1'!$A$14:$A$33,'Bordereaux Délivrance 1'!C$14:C$33),"")</f>
        <v/>
      </c>
      <c r="F14" s="108" t="str">
        <f>IF(ISNUMBER($C14),LOOKUP($C14,'Bordereaux Délivrance 1'!$A$14:$A$33,'Bordereaux Délivrance 1'!D$14:D$33),"")</f>
        <v/>
      </c>
      <c r="G14" s="97" t="str">
        <f>IF(ISNUMBER($C14),LOOKUP($C14,'Bordereaux Délivrance 1'!$A$14:$A$33,'Bordereaux Délivrance 1'!E$14:E$33),"")</f>
        <v/>
      </c>
      <c r="H14" s="121" t="str">
        <f>IF(ISNUMBER($C14),LOOKUP($C14,'Bordereaux Délivrance 1'!$A$14:$A$33,'Bordereaux Délivrance 1'!F$14:F$33),"")</f>
        <v/>
      </c>
      <c r="I14" s="124" t="str">
        <f>IF(ISNUMBER($C14),LOOKUP($C14,'Bordereaux Délivrance 1'!$A$14:$A$33,'Bordereaux Délivrance 1'!G$14:G$33),"")</f>
        <v/>
      </c>
      <c r="J14" s="98" t="str">
        <f>IF(ISNUMBER($C14),LOOKUP($C14,'Bordereaux Délivrance 1'!$A$14:$A$33,'Bordereaux Délivrance 1'!H$14:H$33),"")</f>
        <v/>
      </c>
      <c r="K14" s="127" t="str">
        <f>IF(ISNUMBER($C14),LOOKUP($C14,'Bordereaux Délivrance 1'!$A$14:$A$33,'Bordereaux Délivrance 1'!I$14:I$33),"")</f>
        <v/>
      </c>
      <c r="L14" s="129" t="str">
        <f>IF(ISNUMBER($C14),LOOKUP($C14,'Bordereaux Délivrance 1'!$A$14:$A$33,'Bordereaux Délivrance 1'!J$14:J$33),"")</f>
        <v/>
      </c>
      <c r="M14" s="137"/>
    </row>
    <row r="15" spans="1:15" ht="14.1" customHeight="1" x14ac:dyDescent="0.2">
      <c r="A15">
        <f t="shared" ref="A15:A33" si="0">RANK(B15,B$14:B$29,1)</f>
        <v>1</v>
      </c>
      <c r="B15">
        <f>IF(ISNUMBER('Bordereaux Délivrance 1'!B15),('Bordereaux Délivrance 1'!A15),99)</f>
        <v>99</v>
      </c>
      <c r="C15" s="138" t="str">
        <f>IF(K8&lt;2,"",VLOOKUP(2,$A$14:$B$33,2,FALSE))</f>
        <v/>
      </c>
      <c r="D15" s="113" t="str">
        <f>IF(ISNUMBER($C15),LOOKUP($C15,'Bordereaux Délivrance 1'!$A$14:$A$33,'Bordereaux Délivrance 1'!B$14:B$33),"")</f>
        <v/>
      </c>
      <c r="E15" s="34" t="str">
        <f>IF(ISNUMBER($C15),LOOKUP($C15,'Bordereaux Délivrance 1'!$A$14:$A$33,'Bordereaux Délivrance 1'!C$14:C$33),"")</f>
        <v/>
      </c>
      <c r="F15" s="108" t="str">
        <f>IF(ISNUMBER($C15),LOOKUP($C15,'Bordereaux Délivrance 1'!$A$14:$A$33,'Bordereaux Délivrance 1'!D$14:D$33),"")</f>
        <v/>
      </c>
      <c r="G15" s="97" t="str">
        <f>IF(ISNUMBER($C15),LOOKUP($C15,'Bordereaux Délivrance 1'!$A$14:$A$33,'Bordereaux Délivrance 1'!E$14:E$33),"")</f>
        <v/>
      </c>
      <c r="H15" s="121" t="str">
        <f>IF(ISNUMBER($C15),LOOKUP($C15,'Bordereaux Délivrance 1'!$A$14:$A$33,'Bordereaux Délivrance 1'!F$14:F$33),"")</f>
        <v/>
      </c>
      <c r="I15" s="125" t="str">
        <f>IF(ISNUMBER($C15),LOOKUP($C15,'Bordereaux Délivrance 1'!$A$14:$A$33,'Bordereaux Délivrance 1'!G$14:G$33),"")</f>
        <v/>
      </c>
      <c r="J15" s="135" t="str">
        <f>IF(ISNUMBER($C15),LOOKUP($C15,'Bordereaux Délivrance 1'!$A$14:$A$33,'Bordereaux Délivrance 1'!H$14:H$33),"")</f>
        <v/>
      </c>
      <c r="K15" s="127" t="str">
        <f>IF(ISNUMBER($C15),LOOKUP($C15,'Bordereaux Délivrance 1'!$A$14:$A$33,'Bordereaux Délivrance 1'!I$14:I$33),"")</f>
        <v/>
      </c>
      <c r="L15" s="129" t="str">
        <f>IF(ISNUMBER($C15),LOOKUP($C15,'Bordereaux Délivrance 1'!$A$14:$A$33,'Bordereaux Délivrance 1'!J$14:J$33),"")</f>
        <v/>
      </c>
      <c r="M15" s="137"/>
    </row>
    <row r="16" spans="1:15" ht="14.1" customHeight="1" x14ac:dyDescent="0.2">
      <c r="A16">
        <f t="shared" si="0"/>
        <v>1</v>
      </c>
      <c r="B16">
        <f>IF(ISNUMBER('Bordereaux Délivrance 1'!B16),('Bordereaux Délivrance 1'!A16),99)</f>
        <v>99</v>
      </c>
      <c r="C16" s="138" t="str">
        <f>IF(K8&lt;3,"",VLOOKUP(3,$A$14:$B$33,2,FALSE))</f>
        <v/>
      </c>
      <c r="D16" s="113" t="str">
        <f>IF(ISNUMBER($C16),LOOKUP($C16,'Bordereaux Délivrance 1'!$A$14:$A$33,'Bordereaux Délivrance 1'!B$14:B$33),"")</f>
        <v/>
      </c>
      <c r="E16" s="35" t="str">
        <f>IF(ISNUMBER($C16),LOOKUP($C16,'Bordereaux Délivrance 1'!$A$14:$A$33,'Bordereaux Délivrance 1'!C$14:C$33),"")</f>
        <v/>
      </c>
      <c r="F16" s="109" t="str">
        <f>IF(ISNUMBER($C16),LOOKUP($C16,'Bordereaux Délivrance 1'!$A$14:$A$33,'Bordereaux Délivrance 1'!D$14:D$33),"")</f>
        <v/>
      </c>
      <c r="G16" s="97" t="str">
        <f>IF(ISNUMBER($C16),LOOKUP($C16,'Bordereaux Délivrance 1'!$A$14:$A$33,'Bordereaux Délivrance 1'!E$14:E$33),"")</f>
        <v/>
      </c>
      <c r="H16" s="121" t="str">
        <f>IF(ISNUMBER($C16),LOOKUP($C16,'Bordereaux Délivrance 1'!$A$14:$A$33,'Bordereaux Délivrance 1'!F$14:F$33),"")</f>
        <v/>
      </c>
      <c r="I16" s="125" t="str">
        <f>IF(ISNUMBER($C16),LOOKUP($C16,'Bordereaux Délivrance 1'!$A$14:$A$33,'Bordereaux Délivrance 1'!G$14:G$33),"")</f>
        <v/>
      </c>
      <c r="J16" s="135" t="str">
        <f>IF(ISNUMBER($C16),LOOKUP($C16,'Bordereaux Délivrance 1'!$A$14:$A$33,'Bordereaux Délivrance 1'!H$14:H$33),"")</f>
        <v/>
      </c>
      <c r="K16" s="127" t="str">
        <f>IF(ISNUMBER($C16),LOOKUP($C16,'Bordereaux Délivrance 1'!$A$14:$A$33,'Bordereaux Délivrance 1'!I$14:I$33),"")</f>
        <v/>
      </c>
      <c r="L16" s="129" t="str">
        <f>IF(ISNUMBER($C16),LOOKUP($C16,'Bordereaux Délivrance 1'!$A$14:$A$33,'Bordereaux Délivrance 1'!J$14:J$33),"")</f>
        <v/>
      </c>
      <c r="M16" s="137"/>
    </row>
    <row r="17" spans="1:13" ht="14.1" customHeight="1" x14ac:dyDescent="0.2">
      <c r="A17">
        <f t="shared" si="0"/>
        <v>1</v>
      </c>
      <c r="B17">
        <f>IF(ISNUMBER('Bordereaux Délivrance 1'!B17),('Bordereaux Délivrance 1'!A17),99)</f>
        <v>99</v>
      </c>
      <c r="C17" s="138" t="str">
        <f>IF(K8&lt;4,"",VLOOKUP(4,$A$14:$B$33,2,FALSE))</f>
        <v/>
      </c>
      <c r="D17" s="114" t="str">
        <f>IF(ISNUMBER($C17),LOOKUP($C17,'Bordereaux Délivrance 1'!$A$14:$A$33,'Bordereaux Délivrance 1'!B$14:B$33),"")</f>
        <v/>
      </c>
      <c r="E17" s="35" t="str">
        <f>IF(ISNUMBER($C17),LOOKUP($C17,'Bordereaux Délivrance 1'!$A$14:$A$33,'Bordereaux Délivrance 1'!C$14:C$33),"")</f>
        <v/>
      </c>
      <c r="F17" s="109" t="str">
        <f>IF(ISNUMBER($C17),LOOKUP($C17,'Bordereaux Délivrance 1'!$A$14:$A$33,'Bordereaux Délivrance 1'!D$14:D$33),"")</f>
        <v/>
      </c>
      <c r="G17" s="97" t="str">
        <f>IF(ISNUMBER($C17),LOOKUP($C17,'Bordereaux Délivrance 1'!$A$14:$A$33,'Bordereaux Délivrance 1'!E$14:E$33),"")</f>
        <v/>
      </c>
      <c r="H17" s="121" t="str">
        <f>IF(ISNUMBER($C17),LOOKUP($C17,'Bordereaux Délivrance 1'!$A$14:$A$33,'Bordereaux Délivrance 1'!F$14:F$33),"")</f>
        <v/>
      </c>
      <c r="I17" s="125" t="str">
        <f>IF(ISNUMBER($C17),LOOKUP($C17,'Bordereaux Délivrance 1'!$A$14:$A$33,'Bordereaux Délivrance 1'!G$14:G$33),"")</f>
        <v/>
      </c>
      <c r="J17" s="135" t="str">
        <f>IF(ISNUMBER($C17),LOOKUP($C17,'Bordereaux Délivrance 1'!$A$14:$A$33,'Bordereaux Délivrance 1'!H$14:H$33),"")</f>
        <v/>
      </c>
      <c r="K17" s="127" t="str">
        <f>IF(ISNUMBER($C17),LOOKUP($C17,'Bordereaux Délivrance 1'!$A$14:$A$33,'Bordereaux Délivrance 1'!I$14:I$33),"")</f>
        <v/>
      </c>
      <c r="L17" s="129" t="str">
        <f>IF(ISNUMBER($C17),LOOKUP($C17,'Bordereaux Délivrance 1'!$A$14:$A$33,'Bordereaux Délivrance 1'!J$14:J$33),"")</f>
        <v/>
      </c>
      <c r="M17" s="137"/>
    </row>
    <row r="18" spans="1:13" ht="14.1" customHeight="1" x14ac:dyDescent="0.2">
      <c r="A18">
        <f t="shared" si="0"/>
        <v>1</v>
      </c>
      <c r="B18">
        <f>IF(ISNUMBER('Bordereaux Délivrance 1'!B18),('Bordereaux Délivrance 1'!A18),99)</f>
        <v>99</v>
      </c>
      <c r="C18" s="138" t="str">
        <f>IF(K8&lt;5,"",VLOOKUP(5,$A$14:$B$33,2,FALSE))</f>
        <v/>
      </c>
      <c r="D18" s="113" t="str">
        <f>IF(ISNUMBER($C18),LOOKUP($C18,'Bordereaux Délivrance 1'!$A$14:$A$33,'Bordereaux Délivrance 1'!B$14:B$33),"")</f>
        <v/>
      </c>
      <c r="E18" s="35" t="str">
        <f>IF(ISNUMBER($C18),LOOKUP($C18,'Bordereaux Délivrance 1'!$A$14:$A$33,'Bordereaux Délivrance 1'!C$14:C$33),"")</f>
        <v/>
      </c>
      <c r="F18" s="109" t="str">
        <f>IF(ISNUMBER($C18),LOOKUP($C18,'Bordereaux Délivrance 1'!$A$14:$A$33,'Bordereaux Délivrance 1'!D$14:D$33),"")</f>
        <v/>
      </c>
      <c r="G18" s="97" t="str">
        <f>IF(ISNUMBER($C18),LOOKUP($C18,'Bordereaux Délivrance 1'!$A$14:$A$33,'Bordereaux Délivrance 1'!E$14:E$33),"")</f>
        <v/>
      </c>
      <c r="H18" s="121" t="str">
        <f>IF(ISNUMBER($C18),LOOKUP($C18,'Bordereaux Délivrance 1'!$A$14:$A$33,'Bordereaux Délivrance 1'!F$14:F$33),"")</f>
        <v/>
      </c>
      <c r="I18" s="125" t="str">
        <f>IF(ISNUMBER($C18),LOOKUP($C18,'Bordereaux Délivrance 1'!$A$14:$A$33,'Bordereaux Délivrance 1'!G$14:G$33),"")</f>
        <v/>
      </c>
      <c r="J18" s="135" t="str">
        <f>IF(ISNUMBER($C18),LOOKUP($C18,'Bordereaux Délivrance 1'!$A$14:$A$33,'Bordereaux Délivrance 1'!H$14:H$33),"")</f>
        <v/>
      </c>
      <c r="K18" s="127" t="str">
        <f>IF(ISNUMBER($C18),LOOKUP($C18,'Bordereaux Délivrance 1'!$A$14:$A$33,'Bordereaux Délivrance 1'!I$14:I$33),"")</f>
        <v/>
      </c>
      <c r="L18" s="129" t="str">
        <f>IF(ISNUMBER($C18),LOOKUP($C18,'Bordereaux Délivrance 1'!$A$14:$A$33,'Bordereaux Délivrance 1'!J$14:J$33),"")</f>
        <v/>
      </c>
      <c r="M18" s="137"/>
    </row>
    <row r="19" spans="1:13" ht="14.1" customHeight="1" x14ac:dyDescent="0.2">
      <c r="A19">
        <f t="shared" si="0"/>
        <v>1</v>
      </c>
      <c r="B19">
        <f>IF(ISNUMBER('Bordereaux Délivrance 1'!B19),('Bordereaux Délivrance 1'!A19),99)</f>
        <v>99</v>
      </c>
      <c r="C19" s="138" t="str">
        <f>IF(K8&lt;6,"",VLOOKUP(6,$A$14:$B$33,2,FALSE))</f>
        <v/>
      </c>
      <c r="D19" s="114" t="str">
        <f>IF(ISNUMBER($C19),LOOKUP($C19,'Bordereaux Délivrance 1'!$A$14:$A$33,'Bordereaux Délivrance 1'!B$14:B$33),"")</f>
        <v/>
      </c>
      <c r="E19" s="35" t="str">
        <f>IF(ISNUMBER($C19),LOOKUP($C19,'Bordereaux Délivrance 1'!$A$14:$A$33,'Bordereaux Délivrance 1'!C$14:C$33),"")</f>
        <v/>
      </c>
      <c r="F19" s="109" t="str">
        <f>IF(ISNUMBER($C19),LOOKUP($C19,'Bordereaux Délivrance 1'!$A$14:$A$33,'Bordereaux Délivrance 1'!D$14:D$33),"")</f>
        <v/>
      </c>
      <c r="G19" s="97" t="str">
        <f>IF(ISNUMBER($C19),LOOKUP($C19,'Bordereaux Délivrance 1'!$A$14:$A$33,'Bordereaux Délivrance 1'!E$14:E$33),"")</f>
        <v/>
      </c>
      <c r="H19" s="121" t="str">
        <f>IF(ISNUMBER($C19),LOOKUP($C19,'Bordereaux Délivrance 1'!$A$14:$A$33,'Bordereaux Délivrance 1'!F$14:F$33),"")</f>
        <v/>
      </c>
      <c r="I19" s="125" t="str">
        <f>IF(ISNUMBER($C19),LOOKUP($C19,'Bordereaux Délivrance 1'!$A$14:$A$33,'Bordereaux Délivrance 1'!G$14:G$33),"")</f>
        <v/>
      </c>
      <c r="J19" s="135" t="str">
        <f>IF(ISNUMBER($C19),LOOKUP($C19,'Bordereaux Délivrance 1'!$A$14:$A$33,'Bordereaux Délivrance 1'!H$14:H$33),"")</f>
        <v/>
      </c>
      <c r="K19" s="127" t="str">
        <f>IF(ISNUMBER($C19),LOOKUP($C19,'Bordereaux Délivrance 1'!$A$14:$A$33,'Bordereaux Délivrance 1'!I$14:I$33),"")</f>
        <v/>
      </c>
      <c r="L19" s="129" t="str">
        <f>IF(ISNUMBER($C19),LOOKUP($C19,'Bordereaux Délivrance 1'!$A$14:$A$33,'Bordereaux Délivrance 1'!J$14:J$33),"")</f>
        <v/>
      </c>
      <c r="M19" s="137"/>
    </row>
    <row r="20" spans="1:13" ht="14.1" customHeight="1" x14ac:dyDescent="0.2">
      <c r="A20">
        <f t="shared" si="0"/>
        <v>1</v>
      </c>
      <c r="B20">
        <f>IF(ISNUMBER('Bordereaux Délivrance 1'!B20),('Bordereaux Délivrance 1'!A20),99)</f>
        <v>99</v>
      </c>
      <c r="C20" s="138" t="str">
        <f>IF(K8&lt;7,"",VLOOKUP(7,$A$14:$B$33,2,FALSE))</f>
        <v/>
      </c>
      <c r="D20" s="113" t="str">
        <f>IF(ISNUMBER($C20),LOOKUP($C20,'Bordereaux Délivrance 1'!$A$14:$A$33,'Bordereaux Délivrance 1'!B$14:B$33),"")</f>
        <v/>
      </c>
      <c r="E20" s="35" t="str">
        <f>IF(ISNUMBER($C20),LOOKUP($C20,'Bordereaux Délivrance 1'!$A$14:$A$33,'Bordereaux Délivrance 1'!C$14:C$33),"")</f>
        <v/>
      </c>
      <c r="F20" s="109" t="str">
        <f>IF(ISNUMBER($C20),LOOKUP($C20,'Bordereaux Délivrance 1'!$A$14:$A$33,'Bordereaux Délivrance 1'!D$14:D$33),"")</f>
        <v/>
      </c>
      <c r="G20" s="97" t="str">
        <f>IF(ISNUMBER($C20),LOOKUP($C20,'Bordereaux Délivrance 1'!$A$14:$A$33,'Bordereaux Délivrance 1'!E$14:E$33),"")</f>
        <v/>
      </c>
      <c r="H20" s="121" t="str">
        <f>IF(ISNUMBER($C20),LOOKUP($C20,'Bordereaux Délivrance 1'!$A$14:$A$33,'Bordereaux Délivrance 1'!F$14:F$33),"")</f>
        <v/>
      </c>
      <c r="I20" s="125" t="str">
        <f>IF(ISNUMBER($C20),LOOKUP($C20,'Bordereaux Délivrance 1'!$A$14:$A$33,'Bordereaux Délivrance 1'!G$14:G$33),"")</f>
        <v/>
      </c>
      <c r="J20" s="135" t="str">
        <f>IF(ISNUMBER($C20),LOOKUP($C20,'Bordereaux Délivrance 1'!$A$14:$A$33,'Bordereaux Délivrance 1'!H$14:H$33),"")</f>
        <v/>
      </c>
      <c r="K20" s="127" t="str">
        <f>IF(ISNUMBER($C20),LOOKUP($C20,'Bordereaux Délivrance 1'!$A$14:$A$33,'Bordereaux Délivrance 1'!I$14:I$33),"")</f>
        <v/>
      </c>
      <c r="L20" s="129" t="str">
        <f>IF(ISNUMBER($C20),LOOKUP($C20,'Bordereaux Délivrance 1'!$A$14:$A$33,'Bordereaux Délivrance 1'!J$14:J$33),"")</f>
        <v/>
      </c>
      <c r="M20" s="137"/>
    </row>
    <row r="21" spans="1:13" ht="14.1" customHeight="1" x14ac:dyDescent="0.2">
      <c r="A21">
        <f t="shared" si="0"/>
        <v>1</v>
      </c>
      <c r="B21">
        <f>IF(ISNUMBER('Bordereaux Délivrance 1'!B21),('Bordereaux Délivrance 1'!A21),99)</f>
        <v>99</v>
      </c>
      <c r="C21" s="138" t="str">
        <f>IF(K8&lt;8,"",VLOOKUP(8,$A$14:$B$33,2,FALSE))</f>
        <v/>
      </c>
      <c r="D21" s="114" t="str">
        <f>IF(ISNUMBER($C21),LOOKUP($C21,'Bordereaux Délivrance 1'!$A$14:$A$33,'Bordereaux Délivrance 1'!B$14:B$33),"")</f>
        <v/>
      </c>
      <c r="E21" s="35" t="str">
        <f>IF(ISNUMBER($C21),LOOKUP($C21,'Bordereaux Délivrance 1'!$A$14:$A$33,'Bordereaux Délivrance 1'!C$14:C$33),"")</f>
        <v/>
      </c>
      <c r="F21" s="109" t="str">
        <f>IF(ISNUMBER($C21),LOOKUP($C21,'Bordereaux Délivrance 1'!$A$14:$A$33,'Bordereaux Délivrance 1'!D$14:D$33),"")</f>
        <v/>
      </c>
      <c r="G21" s="97" t="str">
        <f>IF(ISNUMBER($C21),LOOKUP($C21,'Bordereaux Délivrance 1'!$A$14:$A$33,'Bordereaux Délivrance 1'!E$14:E$33),"")</f>
        <v/>
      </c>
      <c r="H21" s="121" t="str">
        <f>IF(ISNUMBER($C21),LOOKUP($C21,'Bordereaux Délivrance 1'!$A$14:$A$33,'Bordereaux Délivrance 1'!F$14:F$33),"")</f>
        <v/>
      </c>
      <c r="I21" s="125" t="str">
        <f>IF(ISNUMBER($C21),LOOKUP($C21,'Bordereaux Délivrance 1'!$A$14:$A$33,'Bordereaux Délivrance 1'!G$14:G$33),"")</f>
        <v/>
      </c>
      <c r="J21" s="135" t="str">
        <f>IF(ISNUMBER($C21),LOOKUP($C21,'Bordereaux Délivrance 1'!$A$14:$A$33,'Bordereaux Délivrance 1'!H$14:H$33),"")</f>
        <v/>
      </c>
      <c r="K21" s="127" t="str">
        <f>IF(ISNUMBER($C21),LOOKUP($C21,'Bordereaux Délivrance 1'!$A$14:$A$33,'Bordereaux Délivrance 1'!I$14:I$33),"")</f>
        <v/>
      </c>
      <c r="L21" s="129" t="str">
        <f>IF(ISNUMBER($C21),LOOKUP($C21,'Bordereaux Délivrance 1'!$A$14:$A$33,'Bordereaux Délivrance 1'!J$14:J$33),"")</f>
        <v/>
      </c>
      <c r="M21" s="137"/>
    </row>
    <row r="22" spans="1:13" ht="14.1" customHeight="1" x14ac:dyDescent="0.2">
      <c r="A22">
        <f t="shared" si="0"/>
        <v>1</v>
      </c>
      <c r="B22">
        <f>IF(ISNUMBER('Bordereaux Délivrance 1'!B22),('Bordereaux Délivrance 1'!A22),99)</f>
        <v>99</v>
      </c>
      <c r="C22" s="138" t="str">
        <f>IF(K8&lt;9,"",VLOOKUP(9,$A$14:$B$33,2,FALSE))</f>
        <v/>
      </c>
      <c r="D22" s="113" t="str">
        <f>IF(ISNUMBER($C22),LOOKUP($C22,'Bordereaux Délivrance 1'!$A$14:$A$33,'Bordereaux Délivrance 1'!B$14:B$33),"")</f>
        <v/>
      </c>
      <c r="E22" s="35" t="str">
        <f>IF(ISNUMBER($C22),LOOKUP($C22,'Bordereaux Délivrance 1'!$A$14:$A$33,'Bordereaux Délivrance 1'!C$14:C$33),"")</f>
        <v/>
      </c>
      <c r="F22" s="109" t="str">
        <f>IF(ISNUMBER($C22),LOOKUP($C22,'Bordereaux Délivrance 1'!$A$14:$A$33,'Bordereaux Délivrance 1'!D$14:D$33),"")</f>
        <v/>
      </c>
      <c r="G22" s="97" t="str">
        <f>IF(ISNUMBER($C22),LOOKUP($C22,'Bordereaux Délivrance 1'!$A$14:$A$33,'Bordereaux Délivrance 1'!E$14:E$33),"")</f>
        <v/>
      </c>
      <c r="H22" s="121" t="str">
        <f>IF(ISNUMBER($C22),LOOKUP($C22,'Bordereaux Délivrance 1'!$A$14:$A$33,'Bordereaux Délivrance 1'!F$14:F$33),"")</f>
        <v/>
      </c>
      <c r="I22" s="125" t="str">
        <f>IF(ISNUMBER($C22),LOOKUP($C22,'Bordereaux Délivrance 1'!$A$14:$A$33,'Bordereaux Délivrance 1'!G$14:G$33),"")</f>
        <v/>
      </c>
      <c r="J22" s="135" t="str">
        <f>IF(ISNUMBER($C22),LOOKUP($C22,'Bordereaux Délivrance 1'!$A$14:$A$33,'Bordereaux Délivrance 1'!H$14:H$33),"")</f>
        <v/>
      </c>
      <c r="K22" s="127" t="str">
        <f>IF(ISNUMBER($C22),LOOKUP($C22,'Bordereaux Délivrance 1'!$A$14:$A$33,'Bordereaux Délivrance 1'!I$14:I$33),"")</f>
        <v/>
      </c>
      <c r="L22" s="129" t="str">
        <f>IF(ISNUMBER($C22),LOOKUP($C22,'Bordereaux Délivrance 1'!$A$14:$A$33,'Bordereaux Délivrance 1'!J$14:J$33),"")</f>
        <v/>
      </c>
      <c r="M22" s="137"/>
    </row>
    <row r="23" spans="1:13" ht="14.1" customHeight="1" x14ac:dyDescent="0.2">
      <c r="A23">
        <f t="shared" si="0"/>
        <v>1</v>
      </c>
      <c r="B23">
        <f>IF(ISNUMBER('Bordereaux Délivrance 1'!B23),('Bordereaux Délivrance 1'!A23),99)</f>
        <v>99</v>
      </c>
      <c r="C23" s="138" t="str">
        <f>IF(K8&lt;10,"",VLOOKUP(10,$A$14:$B$33,2,FALSE))</f>
        <v/>
      </c>
      <c r="D23" s="114" t="str">
        <f>IF(ISNUMBER($C23),LOOKUP($C23,'Bordereaux Délivrance 1'!$A$14:$A$33,'Bordereaux Délivrance 1'!B$14:B$33),"")</f>
        <v/>
      </c>
      <c r="E23" s="35" t="str">
        <f>IF(ISNUMBER($C23),LOOKUP($C23,'Bordereaux Délivrance 1'!$A$14:$A$33,'Bordereaux Délivrance 1'!C$14:C$33),"")</f>
        <v/>
      </c>
      <c r="F23" s="109" t="str">
        <f>IF(ISNUMBER($C23),LOOKUP($C23,'Bordereaux Délivrance 1'!$A$14:$A$33,'Bordereaux Délivrance 1'!D$14:D$33),"")</f>
        <v/>
      </c>
      <c r="G23" s="97" t="str">
        <f>IF(ISNUMBER($C23),LOOKUP($C23,'Bordereaux Délivrance 1'!$A$14:$A$33,'Bordereaux Délivrance 1'!E$14:E$33),"")</f>
        <v/>
      </c>
      <c r="H23" s="121" t="str">
        <f>IF(ISNUMBER($C23),LOOKUP($C23,'Bordereaux Délivrance 1'!$A$14:$A$33,'Bordereaux Délivrance 1'!F$14:F$33),"")</f>
        <v/>
      </c>
      <c r="I23" s="125" t="str">
        <f>IF(ISNUMBER($C23),LOOKUP($C23,'Bordereaux Délivrance 1'!$A$14:$A$33,'Bordereaux Délivrance 1'!G$14:G$33),"")</f>
        <v/>
      </c>
      <c r="J23" s="135" t="str">
        <f>IF(ISNUMBER($C23),LOOKUP($C23,'Bordereaux Délivrance 1'!$A$14:$A$33,'Bordereaux Délivrance 1'!H$14:H$33),"")</f>
        <v/>
      </c>
      <c r="K23" s="127" t="str">
        <f>IF(ISNUMBER($C23),LOOKUP($C23,'Bordereaux Délivrance 1'!$A$14:$A$33,'Bordereaux Délivrance 1'!I$14:I$33),"")</f>
        <v/>
      </c>
      <c r="L23" s="129" t="str">
        <f>IF(ISNUMBER($C23),LOOKUP($C23,'Bordereaux Délivrance 1'!$A$14:$A$33,'Bordereaux Délivrance 1'!J$14:J$33),"")</f>
        <v/>
      </c>
      <c r="M23" s="137"/>
    </row>
    <row r="24" spans="1:13" ht="14.1" customHeight="1" x14ac:dyDescent="0.2">
      <c r="A24">
        <f t="shared" si="0"/>
        <v>1</v>
      </c>
      <c r="B24">
        <f>IF(ISNUMBER('Bordereaux Délivrance 1'!B24),('Bordereaux Délivrance 1'!A24),99)</f>
        <v>99</v>
      </c>
      <c r="C24" s="138" t="str">
        <f>IF(K8&lt;11,"",VLOOKUP(11,$A$14:$B$33,2,FALSE))</f>
        <v/>
      </c>
      <c r="D24" s="115" t="str">
        <f>IF(ISNUMBER($C24),LOOKUP($C24,'Bordereaux Délivrance 1'!$A$14:$A$33,'Bordereaux Délivrance 1'!B$14:B$33),"")</f>
        <v/>
      </c>
      <c r="E24" s="35" t="str">
        <f>IF(ISNUMBER($C24),LOOKUP($C24,'Bordereaux Délivrance 1'!$A$14:$A$33,'Bordereaux Délivrance 1'!C$14:C$33),"")</f>
        <v/>
      </c>
      <c r="F24" s="109" t="str">
        <f>IF(ISNUMBER($C24),LOOKUP($C24,'Bordereaux Délivrance 1'!$A$14:$A$33,'Bordereaux Délivrance 1'!D$14:D$33),"")</f>
        <v/>
      </c>
      <c r="G24" s="97" t="str">
        <f>IF(ISNUMBER($C24),LOOKUP($C24,'Bordereaux Délivrance 1'!$A$14:$A$33,'Bordereaux Délivrance 1'!E$14:E$33),"")</f>
        <v/>
      </c>
      <c r="H24" s="121" t="str">
        <f>IF(ISNUMBER($C24),LOOKUP($C24,'Bordereaux Délivrance 1'!$A$14:$A$33,'Bordereaux Délivrance 1'!F$14:F$33),"")</f>
        <v/>
      </c>
      <c r="I24" s="125" t="str">
        <f>IF(ISNUMBER($C24),LOOKUP($C24,'Bordereaux Délivrance 1'!$A$14:$A$33,'Bordereaux Délivrance 1'!G$14:G$33),"")</f>
        <v/>
      </c>
      <c r="J24" s="135" t="str">
        <f>IF(ISNUMBER($C24),LOOKUP($C24,'Bordereaux Délivrance 1'!$A$14:$A$33,'Bordereaux Délivrance 1'!H$14:H$33),"")</f>
        <v/>
      </c>
      <c r="K24" s="127" t="str">
        <f>IF(ISNUMBER($C24),LOOKUP($C24,'Bordereaux Délivrance 1'!$A$14:$A$33,'Bordereaux Délivrance 1'!I$14:I$33),"")</f>
        <v/>
      </c>
      <c r="L24" s="129" t="str">
        <f>IF(ISNUMBER($C24),LOOKUP($C24,'Bordereaux Délivrance 1'!$A$14:$A$33,'Bordereaux Délivrance 1'!J$14:J$33),"")</f>
        <v/>
      </c>
      <c r="M24" s="137"/>
    </row>
    <row r="25" spans="1:13" ht="14.1" customHeight="1" x14ac:dyDescent="0.2">
      <c r="A25">
        <f t="shared" si="0"/>
        <v>1</v>
      </c>
      <c r="B25">
        <f>IF(ISNUMBER('Bordereaux Délivrance 1'!B25),('Bordereaux Délivrance 1'!A25),99)</f>
        <v>99</v>
      </c>
      <c r="C25" s="138" t="str">
        <f>IF(K8&lt;12,"",VLOOKUP(12,$A$14:$B$33,2,FALSE))</f>
        <v/>
      </c>
      <c r="D25" s="114" t="str">
        <f>IF(ISNUMBER($C25),LOOKUP($C25,'Bordereaux Délivrance 1'!$A$14:$A$33,'Bordereaux Délivrance 1'!B$14:B$33),"")</f>
        <v/>
      </c>
      <c r="E25" s="35" t="str">
        <f>IF(ISNUMBER($C25),LOOKUP($C25,'Bordereaux Délivrance 1'!$A$14:$A$33,'Bordereaux Délivrance 1'!C$14:C$33),"")</f>
        <v/>
      </c>
      <c r="F25" s="109" t="str">
        <f>IF(ISNUMBER($C25),LOOKUP($C25,'Bordereaux Délivrance 1'!$A$14:$A$33,'Bordereaux Délivrance 1'!D$14:D$33),"")</f>
        <v/>
      </c>
      <c r="G25" s="97" t="str">
        <f>IF(ISNUMBER($C25),LOOKUP($C25,'Bordereaux Délivrance 1'!$A$14:$A$33,'Bordereaux Délivrance 1'!E$14:E$33),"")</f>
        <v/>
      </c>
      <c r="H25" s="121" t="str">
        <f>IF(ISNUMBER($C25),LOOKUP($C25,'Bordereaux Délivrance 1'!$A$14:$A$33,'Bordereaux Délivrance 1'!F$14:F$33),"")</f>
        <v/>
      </c>
      <c r="I25" s="125" t="str">
        <f>IF(ISNUMBER($C25),LOOKUP($C25,'Bordereaux Délivrance 1'!$A$14:$A$33,'Bordereaux Délivrance 1'!G$14:G$33),"")</f>
        <v/>
      </c>
      <c r="J25" s="135" t="str">
        <f>IF(ISNUMBER($C25),LOOKUP($C25,'Bordereaux Délivrance 1'!$A$14:$A$33,'Bordereaux Délivrance 1'!H$14:H$33),"")</f>
        <v/>
      </c>
      <c r="K25" s="127" t="str">
        <f>IF(ISNUMBER($C25),LOOKUP($C25,'Bordereaux Délivrance 1'!$A$14:$A$33,'Bordereaux Délivrance 1'!I$14:I$33),"")</f>
        <v/>
      </c>
      <c r="L25" s="129" t="str">
        <f>IF(ISNUMBER($C25),LOOKUP($C25,'Bordereaux Délivrance 1'!$A$14:$A$33,'Bordereaux Délivrance 1'!J$14:J$33),"")</f>
        <v/>
      </c>
      <c r="M25" s="137"/>
    </row>
    <row r="26" spans="1:13" ht="14.1" customHeight="1" x14ac:dyDescent="0.2">
      <c r="A26">
        <f t="shared" si="0"/>
        <v>1</v>
      </c>
      <c r="B26">
        <f>IF(ISNUMBER('Bordereaux Délivrance 1'!B26),('Bordereaux Délivrance 1'!A26),99)</f>
        <v>99</v>
      </c>
      <c r="C26" s="138" t="str">
        <f>IF(K8&lt;13,"",VLOOKUP(13,$A$14:$B$33,2,FALSE))</f>
        <v/>
      </c>
      <c r="D26" s="113" t="str">
        <f>IF(ISNUMBER($C26),LOOKUP($C26,'Bordereaux Délivrance 1'!$A$14:$A$33,'Bordereaux Délivrance 1'!B$14:B$33),"")</f>
        <v/>
      </c>
      <c r="E26" s="35" t="str">
        <f>IF(ISNUMBER($C26),LOOKUP($C26,'Bordereaux Délivrance 1'!$A$14:$A$33,'Bordereaux Délivrance 1'!C$14:C$33),"")</f>
        <v/>
      </c>
      <c r="F26" s="109" t="str">
        <f>IF(ISNUMBER($C26),LOOKUP($C26,'Bordereaux Délivrance 1'!$A$14:$A$33,'Bordereaux Délivrance 1'!D$14:D$33),"")</f>
        <v/>
      </c>
      <c r="G26" s="97" t="str">
        <f>IF(ISNUMBER($C26),LOOKUP($C26,'Bordereaux Délivrance 1'!$A$14:$A$33,'Bordereaux Délivrance 1'!E$14:E$33),"")</f>
        <v/>
      </c>
      <c r="H26" s="121" t="str">
        <f>IF(ISNUMBER($C26),LOOKUP($C26,'Bordereaux Délivrance 1'!$A$14:$A$33,'Bordereaux Délivrance 1'!F$14:F$33),"")</f>
        <v/>
      </c>
      <c r="I26" s="125" t="str">
        <f>IF(ISNUMBER($C26),LOOKUP($C26,'Bordereaux Délivrance 1'!$A$14:$A$33,'Bordereaux Délivrance 1'!G$14:G$33),"")</f>
        <v/>
      </c>
      <c r="J26" s="135" t="str">
        <f>IF(ISNUMBER($C26),LOOKUP($C26,'Bordereaux Délivrance 1'!$A$14:$A$33,'Bordereaux Délivrance 1'!H$14:H$33),"")</f>
        <v/>
      </c>
      <c r="K26" s="127" t="str">
        <f>IF(ISNUMBER($C26),LOOKUP($C26,'Bordereaux Délivrance 1'!$A$14:$A$33,'Bordereaux Délivrance 1'!I$14:I$33),"")</f>
        <v/>
      </c>
      <c r="L26" s="129" t="str">
        <f>IF(ISNUMBER($C26),LOOKUP($C26,'Bordereaux Délivrance 1'!$A$14:$A$33,'Bordereaux Délivrance 1'!J$14:J$33),"")</f>
        <v/>
      </c>
      <c r="M26" s="137"/>
    </row>
    <row r="27" spans="1:13" ht="14.1" customHeight="1" x14ac:dyDescent="0.2">
      <c r="A27">
        <f t="shared" si="0"/>
        <v>1</v>
      </c>
      <c r="B27">
        <f>IF(ISNUMBER('Bordereaux Délivrance 1'!B27),('Bordereaux Délivrance 1'!A27),99)</f>
        <v>99</v>
      </c>
      <c r="C27" s="138" t="str">
        <f>IF(K8&lt;14,"",VLOOKUP(14,$A$14:$B$33,2,FALSE))</f>
        <v/>
      </c>
      <c r="D27" s="114" t="str">
        <f>IF(ISNUMBER($C27),LOOKUP($C27,'Bordereaux Délivrance 1'!$A$14:$A$33,'Bordereaux Délivrance 1'!B$14:B$33),"")</f>
        <v/>
      </c>
      <c r="E27" s="35" t="str">
        <f>IF(ISNUMBER($C27),LOOKUP($C27,'Bordereaux Délivrance 1'!$A$14:$A$33,'Bordereaux Délivrance 1'!C$14:C$33),"")</f>
        <v/>
      </c>
      <c r="F27" s="109" t="str">
        <f>IF(ISNUMBER($C27),LOOKUP($C27,'Bordereaux Délivrance 1'!$A$14:$A$33,'Bordereaux Délivrance 1'!D$14:D$33),"")</f>
        <v/>
      </c>
      <c r="G27" s="116" t="str">
        <f>IF(ISNUMBER($C27),LOOKUP($C27,'Bordereaux Délivrance 1'!$A$14:$A$33,'Bordereaux Délivrance 1'!E$14:E$33),"")</f>
        <v/>
      </c>
      <c r="H27" s="122" t="str">
        <f>IF(ISNUMBER($C27),LOOKUP($C27,'Bordereaux Délivrance 1'!$A$14:$A$33,'Bordereaux Délivrance 1'!F$14:F$33),"")</f>
        <v/>
      </c>
      <c r="I27" s="125" t="str">
        <f>IF(ISNUMBER($C27),LOOKUP($C27,'Bordereaux Délivrance 1'!$A$14:$A$33,'Bordereaux Délivrance 1'!G$14:G$33),"")</f>
        <v/>
      </c>
      <c r="J27" s="135" t="str">
        <f>IF(ISNUMBER($C27),LOOKUP($C27,'Bordereaux Délivrance 1'!$A$14:$A$33,'Bordereaux Délivrance 1'!H$14:H$33),"")</f>
        <v/>
      </c>
      <c r="K27" s="127" t="str">
        <f>IF(ISNUMBER($C27),LOOKUP($C27,'Bordereaux Délivrance 1'!$A$14:$A$33,'Bordereaux Délivrance 1'!I$14:I$33),"")</f>
        <v/>
      </c>
      <c r="L27" s="129" t="str">
        <f>IF(ISNUMBER($C27),LOOKUP($C27,'Bordereaux Délivrance 1'!$A$14:$A$33,'Bordereaux Délivrance 1'!J$14:J$33),"")</f>
        <v/>
      </c>
      <c r="M27" s="137"/>
    </row>
    <row r="28" spans="1:13" ht="14.1" customHeight="1" x14ac:dyDescent="0.2">
      <c r="A28">
        <f t="shared" si="0"/>
        <v>1</v>
      </c>
      <c r="B28">
        <f>IF(ISNUMBER('Bordereaux Délivrance 1'!B28),('Bordereaux Délivrance 1'!A28),99)</f>
        <v>99</v>
      </c>
      <c r="C28" s="138" t="str">
        <f>IF(K8&lt;15,"",VLOOKUP(15,$A$14:$B$33,2,FALSE))</f>
        <v/>
      </c>
      <c r="D28" s="117" t="str">
        <f>IF(ISNUMBER($C28),LOOKUP($C28,'Bordereaux Délivrance 1'!$A$14:$A$33,'Bordereaux Délivrance 1'!B$14:B$33),"")</f>
        <v/>
      </c>
      <c r="E28" s="35" t="str">
        <f>IF(ISNUMBER($C28),LOOKUP($C28,'Bordereaux Délivrance 1'!$A$14:$A$33,'Bordereaux Délivrance 1'!C$14:C$33),"")</f>
        <v/>
      </c>
      <c r="F28" s="109" t="str">
        <f>IF(ISNUMBER($C28),LOOKUP($C28,'Bordereaux Délivrance 1'!$A$14:$A$33,'Bordereaux Délivrance 1'!D$14:D$33),"")</f>
        <v/>
      </c>
      <c r="G28" s="116" t="str">
        <f>IF(ISNUMBER($C28),LOOKUP($C28,'Bordereaux Délivrance 1'!$A$14:$A$33,'Bordereaux Délivrance 1'!E$14:E$33),"")</f>
        <v/>
      </c>
      <c r="H28" s="123" t="str">
        <f>IF(ISNUMBER($C28),LOOKUP($C28,'Bordereaux Délivrance 1'!$A$14:$A$33,'Bordereaux Délivrance 1'!F$14:F$33),"")</f>
        <v/>
      </c>
      <c r="I28" s="125" t="str">
        <f>IF(ISNUMBER($C28),LOOKUP($C28,'Bordereaux Délivrance 1'!$A$14:$A$33,'Bordereaux Délivrance 1'!G$14:G$33),"")</f>
        <v/>
      </c>
      <c r="J28" s="135" t="str">
        <f>IF(ISNUMBER($C28),LOOKUP($C28,'Bordereaux Délivrance 1'!$A$14:$A$33,'Bordereaux Délivrance 1'!H$14:H$33),"")</f>
        <v/>
      </c>
      <c r="K28" s="128" t="str">
        <f>IF(ISNUMBER($C28),LOOKUP($C28,'Bordereaux Délivrance 1'!$A$14:$A$33,'Bordereaux Délivrance 1'!I$14:I$33),"")</f>
        <v/>
      </c>
      <c r="L28" s="130" t="str">
        <f>IF(ISNUMBER($C28),LOOKUP($C28,'Bordereaux Délivrance 1'!$A$14:$A$33,'Bordereaux Délivrance 1'!J$14:J$33),"")</f>
        <v/>
      </c>
      <c r="M28" s="137"/>
    </row>
    <row r="29" spans="1:13" ht="14.1" customHeight="1" x14ac:dyDescent="0.2">
      <c r="A29">
        <f t="shared" si="0"/>
        <v>1</v>
      </c>
      <c r="B29">
        <f>IF(ISNUMBER('Bordereaux Délivrance 1'!B29),('Bordereaux Délivrance 1'!A29),99)</f>
        <v>99</v>
      </c>
      <c r="C29" s="138" t="str">
        <f>IF(K8&lt;16,"",VLOOKUP(16,$A$14:$B$33,2,FALSE))</f>
        <v/>
      </c>
      <c r="D29" s="117" t="str">
        <f>IF(ISNUMBER($C29),LOOKUP($C29,'Bordereaux Délivrance 1'!$A$14:$A$33,'Bordereaux Délivrance 1'!B$14:B$33),"")</f>
        <v/>
      </c>
      <c r="E29" s="35" t="str">
        <f>IF(ISNUMBER($C29),LOOKUP($C29,'Bordereaux Délivrance 1'!$A$14:$A$33,'Bordereaux Délivrance 1'!C$14:C$33),"")</f>
        <v/>
      </c>
      <c r="F29" s="109" t="str">
        <f>IF(ISNUMBER($C29),LOOKUP($C29,'Bordereaux Délivrance 1'!$A$14:$A$33,'Bordereaux Délivrance 1'!D$14:D$33),"")</f>
        <v/>
      </c>
      <c r="G29" s="116" t="str">
        <f>IF(ISNUMBER($C29),LOOKUP($C29,'Bordereaux Délivrance 1'!$A$14:$A$33,'Bordereaux Délivrance 1'!E$14:E$33),"")</f>
        <v/>
      </c>
      <c r="H29" s="123" t="str">
        <f>IF(ISNUMBER($C29),LOOKUP($C29,'Bordereaux Délivrance 1'!$A$14:$A$33,'Bordereaux Délivrance 1'!F$14:F$33),"")</f>
        <v/>
      </c>
      <c r="I29" s="126" t="str">
        <f>IF(ISNUMBER($C29),LOOKUP($C29,'Bordereaux Délivrance 1'!$A$14:$A$33,'Bordereaux Délivrance 1'!G$14:G$33),"")</f>
        <v/>
      </c>
      <c r="J29" s="136" t="str">
        <f>IF(ISNUMBER($C29),LOOKUP($C29,'Bordereaux Délivrance 1'!$A$14:$A$33,'Bordereaux Délivrance 1'!H$14:H$33),"")</f>
        <v/>
      </c>
      <c r="K29" s="128" t="str">
        <f>IF(ISNUMBER($C29),LOOKUP($C29,'Bordereaux Délivrance 1'!$A$14:$A$33,'Bordereaux Délivrance 1'!I$14:I$33),"")</f>
        <v/>
      </c>
      <c r="L29" s="130" t="str">
        <f>IF(ISNUMBER($C29),LOOKUP($C29,'Bordereaux Délivrance 1'!$A$14:$A$33,'Bordereaux Délivrance 1'!J$14:J$33),"")</f>
        <v/>
      </c>
      <c r="M29" s="137"/>
    </row>
    <row r="30" spans="1:13" ht="14.1" customHeight="1" x14ac:dyDescent="0.2">
      <c r="A30">
        <f t="shared" si="0"/>
        <v>1</v>
      </c>
      <c r="B30">
        <f>IF(ISNUMBER('Bordereaux Délivrance 1'!B30),('Bordereaux Délivrance 1'!A30),99)</f>
        <v>99</v>
      </c>
      <c r="C30" s="138" t="str">
        <f>IF(K8&lt;17,"",VLOOKUP(17,$A$14:$B$33,2,FALSE))</f>
        <v/>
      </c>
      <c r="D30" s="117" t="str">
        <f>IF(ISNUMBER($C30),LOOKUP($C30,'Bordereaux Délivrance 1'!$A$14:$A$33,'Bordereaux Délivrance 1'!B$14:B$33),"")</f>
        <v/>
      </c>
      <c r="E30" s="36" t="str">
        <f>IF(ISNUMBER($C30),LOOKUP($C30,'Bordereaux Délivrance 1'!$A$14:$A$33,'Bordereaux Délivrance 1'!C$14:C$33),"")</f>
        <v/>
      </c>
      <c r="F30" s="110" t="str">
        <f>IF(ISNUMBER($C30),LOOKUP($C30,'Bordereaux Délivrance 1'!$A$14:$A$33,'Bordereaux Délivrance 1'!D$14:D$33),"")</f>
        <v/>
      </c>
      <c r="G30" s="118" t="str">
        <f>IF(ISNUMBER($C30),LOOKUP($C30,'Bordereaux Délivrance 1'!$A$14:$A$33,'Bordereaux Délivrance 1'!E$14:E$33),"")</f>
        <v/>
      </c>
      <c r="H30" s="123" t="str">
        <f>IF(ISNUMBER($C30),LOOKUP($C30,'Bordereaux Délivrance 1'!$A$14:$A$33,'Bordereaux Délivrance 1'!F$14:F$33),"")</f>
        <v/>
      </c>
      <c r="I30" s="126" t="str">
        <f>IF(ISNUMBER($C30),LOOKUP($C30,'Bordereaux Délivrance 1'!$A$14:$A$33,'Bordereaux Délivrance 1'!G$14:G$33),"")</f>
        <v/>
      </c>
      <c r="J30" s="136" t="str">
        <f>IF(ISNUMBER($C30),LOOKUP($C30,'Bordereaux Délivrance 1'!$A$14:$A$33,'Bordereaux Délivrance 1'!H$14:H$33),"")</f>
        <v/>
      </c>
      <c r="K30" s="128" t="str">
        <f>IF(ISNUMBER($C30),LOOKUP($C30,'Bordereaux Délivrance 1'!$A$14:$A$33,'Bordereaux Délivrance 1'!I$14:I$33),"")</f>
        <v/>
      </c>
      <c r="L30" s="130" t="str">
        <f>IF(ISNUMBER($C30),LOOKUP($C30,'Bordereaux Délivrance 1'!$A$14:$A$33,'Bordereaux Délivrance 1'!J$14:J$33),"")</f>
        <v/>
      </c>
      <c r="M30" s="137"/>
    </row>
    <row r="31" spans="1:13" ht="14.1" customHeight="1" x14ac:dyDescent="0.2">
      <c r="A31">
        <f t="shared" si="0"/>
        <v>1</v>
      </c>
      <c r="B31">
        <f>IF(ISNUMBER('Bordereaux Délivrance 1'!B31),('Bordereaux Délivrance 1'!A31),99)</f>
        <v>99</v>
      </c>
      <c r="C31" s="138" t="str">
        <f>IF(K8&lt;18,"",VLOOKUP(18,$A$14:$B$33,2,FALSE))</f>
        <v/>
      </c>
      <c r="D31" s="117" t="str">
        <f>IF(ISNUMBER($C31),LOOKUP($C31,'Bordereaux Délivrance 1'!$A$14:$A$33,'Bordereaux Délivrance 1'!B$14:B$33),"")</f>
        <v/>
      </c>
      <c r="E31" s="36" t="str">
        <f>IF(ISNUMBER($C31),LOOKUP($C31,'Bordereaux Délivrance 1'!$A$14:$A$33,'Bordereaux Délivrance 1'!C$14:C$33),"")</f>
        <v/>
      </c>
      <c r="F31" s="110" t="str">
        <f>IF(ISNUMBER($C31),LOOKUP($C31,'Bordereaux Délivrance 1'!$A$14:$A$33,'Bordereaux Délivrance 1'!D$14:D$33),"")</f>
        <v/>
      </c>
      <c r="G31" s="118" t="str">
        <f>IF(ISNUMBER($C31),LOOKUP($C31,'Bordereaux Délivrance 1'!$A$14:$A$33,'Bordereaux Délivrance 1'!E$14:E$33),"")</f>
        <v/>
      </c>
      <c r="H31" s="99" t="str">
        <f>IF(ISNUMBER($C31),LOOKUP($C31,'Bordereaux Délivrance 1'!$A$14:$A$33,'Bordereaux Délivrance 1'!F$14:F$33),"")</f>
        <v/>
      </c>
      <c r="I31" s="111" t="str">
        <f>IF(ISNUMBER($C31),LOOKUP($C31,'Bordereaux Délivrance 1'!$A$14:$A$33,'Bordereaux Délivrance 1'!G$14:G$33),"")</f>
        <v/>
      </c>
      <c r="J31" s="100" t="str">
        <f>IF(ISNUMBER($C31),LOOKUP($C31,'Bordereaux Délivrance 1'!$A$14:$A$33,'Bordereaux Délivrance 1'!H$14:H$33),"")</f>
        <v/>
      </c>
      <c r="K31" s="101" t="str">
        <f>IF(ISNUMBER($C31),LOOKUP($C31,'Bordereaux Délivrance 1'!$A$14:$A$33,'Bordereaux Délivrance 1'!I$14:I$33),"")</f>
        <v/>
      </c>
      <c r="L31" s="102" t="str">
        <f>IF(ISNUMBER($C31),LOOKUP($C31,'Bordereaux Délivrance 1'!$A$14:$A$33,'Bordereaux Délivrance 1'!J$14:J$33),"")</f>
        <v/>
      </c>
      <c r="M31" s="137"/>
    </row>
    <row r="32" spans="1:13" ht="14.1" customHeight="1" x14ac:dyDescent="0.2">
      <c r="A32">
        <f t="shared" si="0"/>
        <v>1</v>
      </c>
      <c r="B32">
        <f>IF(ISNUMBER('Bordereaux Délivrance 1'!B32),('Bordereaux Délivrance 1'!A32),99)</f>
        <v>99</v>
      </c>
      <c r="C32" s="138" t="str">
        <f>IF(K8&lt;19,"",VLOOKUP(19,$A$14:$B$33,2,FALSE))</f>
        <v/>
      </c>
      <c r="D32" s="117" t="str">
        <f>IF(ISNUMBER($C32),LOOKUP($C32,'Bordereaux Délivrance 1'!$A$14:$A$33,'Bordereaux Délivrance 1'!B$14:B$33),"")</f>
        <v/>
      </c>
      <c r="E32" s="36" t="str">
        <f>IF(ISNUMBER($C32),LOOKUP($C32,'Bordereaux Délivrance 1'!$A$14:$A$33,'Bordereaux Délivrance 1'!C$14:C$33),"")</f>
        <v/>
      </c>
      <c r="F32" s="110" t="str">
        <f>IF(ISNUMBER($C32),LOOKUP($C32,'Bordereaux Délivrance 1'!$A$14:$A$33,'Bordereaux Délivrance 1'!D$14:D$33),"")</f>
        <v/>
      </c>
      <c r="G32" s="118" t="str">
        <f>IF(ISNUMBER($C32),LOOKUP($C32,'Bordereaux Délivrance 1'!$A$14:$A$33,'Bordereaux Délivrance 1'!E$14:E$33),"")</f>
        <v/>
      </c>
      <c r="H32" s="99" t="str">
        <f>IF(ISNUMBER($C32),LOOKUP($C32,'Bordereaux Délivrance 1'!$A$14:$A$33,'Bordereaux Délivrance 1'!F$14:F$33),"")</f>
        <v/>
      </c>
      <c r="I32" s="111" t="str">
        <f>IF(ISNUMBER($C32),LOOKUP($C32,'Bordereaux Délivrance 1'!$A$14:$A$33,'Bordereaux Délivrance 1'!G$14:G$33),"")</f>
        <v/>
      </c>
      <c r="J32" s="100" t="str">
        <f>IF(ISNUMBER($C32),LOOKUP($C32,'Bordereaux Délivrance 1'!$A$14:$A$33,'Bordereaux Délivrance 1'!H$14:H$33),"")</f>
        <v/>
      </c>
      <c r="K32" s="101" t="str">
        <f>IF(ISNUMBER($C32),LOOKUP($C32,'Bordereaux Délivrance 1'!$A$14:$A$33,'Bordereaux Délivrance 1'!I$14:I$33),"")</f>
        <v/>
      </c>
      <c r="L32" s="102" t="str">
        <f>IF(ISNUMBER($C32),LOOKUP($C32,'Bordereaux Délivrance 1'!$A$14:$A$33,'Bordereaux Délivrance 1'!J$14:J$33),"")</f>
        <v/>
      </c>
      <c r="M32" s="137"/>
    </row>
    <row r="33" spans="1:13" ht="14.1" customHeight="1" thickBot="1" x14ac:dyDescent="0.25">
      <c r="A33">
        <f t="shared" si="0"/>
        <v>1</v>
      </c>
      <c r="B33">
        <f>IF(ISNUMBER('Bordereaux Délivrance 1'!B33),('Bordereaux Délivrance 1'!A33),99)</f>
        <v>99</v>
      </c>
      <c r="C33" s="138" t="str">
        <f>IF(K8&lt;20,"",VLOOKUP(20,$A$14:$B$33,2,FALSE))</f>
        <v/>
      </c>
      <c r="D33" s="119" t="str">
        <f>IF(ISNUMBER($C33),LOOKUP($C33,'Bordereaux Délivrance 1'!$A$14:$A$33,'Bordereaux Délivrance 1'!B$14:B$33),"")</f>
        <v/>
      </c>
      <c r="E33" s="36" t="str">
        <f>IF(ISNUMBER($C33),LOOKUP($C33,'Bordereaux Délivrance 1'!$A$14:$A$33,'Bordereaux Délivrance 1'!C$14:C$33),"")</f>
        <v/>
      </c>
      <c r="F33" s="110" t="str">
        <f>IF(ISNUMBER($C33),LOOKUP($C33,'Bordereaux Délivrance 1'!$A$14:$A$33,'Bordereaux Délivrance 1'!D$14:D$33),"")</f>
        <v/>
      </c>
      <c r="G33" s="120" t="str">
        <f>IF(ISNUMBER($C33),LOOKUP($C33,'Bordereaux Délivrance 1'!$A$14:$A$33,'Bordereaux Délivrance 1'!E$14:E$33),"")</f>
        <v/>
      </c>
      <c r="H33" s="103" t="str">
        <f>IF(ISNUMBER($C33),LOOKUP($C33,'Bordereaux Délivrance 1'!$A$14:$A$33,'Bordereaux Délivrance 1'!F$14:F$33),"")</f>
        <v/>
      </c>
      <c r="I33" s="104" t="str">
        <f>IF(ISNUMBER($C33),LOOKUP($C33,'Bordereaux Délivrance 1'!$A$14:$A$33,'Bordereaux Délivrance 1'!G$14:G$33),"")</f>
        <v/>
      </c>
      <c r="J33" s="105" t="str">
        <f>IF(ISNUMBER($C33),LOOKUP($C33,'Bordereaux Délivrance 1'!$A$14:$A$33,'Bordereaux Délivrance 1'!H$14:H$33),"")</f>
        <v/>
      </c>
      <c r="K33" s="106" t="str">
        <f>IF(ISNUMBER($C33),LOOKUP($C33,'Bordereaux Délivrance 1'!$A$14:$A$33,'Bordereaux Délivrance 1'!I$14:I$33),"")</f>
        <v/>
      </c>
      <c r="L33" s="107" t="str">
        <f>IF(ISNUMBER($C33),LOOKUP($C33,'Bordereaux Délivrance 1'!$A$14:$A$33,'Bordereaux Délivrance 1'!J$14:J$33),"")</f>
        <v/>
      </c>
      <c r="M33" s="137"/>
    </row>
    <row r="34" spans="1:13" ht="11.1" customHeight="1" x14ac:dyDescent="0.2">
      <c r="D34" s="18"/>
      <c r="E34" s="39"/>
      <c r="F34" s="39"/>
      <c r="G34" s="20"/>
      <c r="H34" s="21"/>
      <c r="I34" s="21"/>
      <c r="J34" s="22"/>
      <c r="K34" s="19"/>
      <c r="L34" s="22"/>
      <c r="M34" s="23"/>
    </row>
    <row r="35" spans="1:13" ht="12.75" customHeight="1" x14ac:dyDescent="0.2">
      <c r="D35" s="163" t="s">
        <v>24</v>
      </c>
      <c r="E35" s="163"/>
      <c r="F35" s="163"/>
      <c r="G35" s="163"/>
      <c r="H35" s="163"/>
      <c r="I35" s="163"/>
      <c r="J35" s="163"/>
      <c r="K35" s="163"/>
      <c r="L35" s="163"/>
      <c r="M35" s="15"/>
    </row>
    <row r="36" spans="1:13" ht="12" customHeight="1" x14ac:dyDescent="0.2">
      <c r="D36" s="163" t="s">
        <v>23</v>
      </c>
      <c r="E36" s="163"/>
      <c r="F36" s="163"/>
      <c r="G36" s="163"/>
      <c r="H36" s="163"/>
      <c r="I36" s="163"/>
      <c r="J36" s="163"/>
      <c r="K36" s="163"/>
      <c r="L36" s="163"/>
      <c r="M36" s="15"/>
    </row>
    <row r="37" spans="1:13" ht="21" customHeight="1" x14ac:dyDescent="0.2">
      <c r="D37" s="208" t="str">
        <f>"Jury"&amp;" "&amp;":"&amp;" "&amp;Jury!D22&amp;" - "&amp;Jury!D23&amp;" - "&amp;Jury!D24&amp;" - "&amp;Jury!D25&amp;" - "&amp;Jury!D26&amp;" - "&amp;Jury!D27&amp;" - "&amp;Jury!D28&amp;" - "&amp;Jury!D29&amp;" - "&amp;Jury!D30&amp;" - "&amp;Jury!D31</f>
        <v xml:space="preserve">Jury :  -  -  -  -  -  -  -  -  - </v>
      </c>
      <c r="E37" s="209"/>
      <c r="F37" s="209"/>
      <c r="G37" s="209"/>
      <c r="H37" s="209"/>
      <c r="I37" s="209"/>
      <c r="J37" s="209"/>
      <c r="K37" s="209"/>
      <c r="L37" s="210"/>
    </row>
    <row r="38" spans="1:13" ht="15" customHeight="1" x14ac:dyDescent="0.2">
      <c r="D38" s="211"/>
      <c r="E38" s="212"/>
      <c r="F38" s="212"/>
      <c r="G38" s="212"/>
      <c r="H38" s="212"/>
      <c r="I38" s="212"/>
      <c r="J38" s="212"/>
      <c r="K38" s="212"/>
      <c r="L38" s="213"/>
    </row>
    <row r="39" spans="1:13" ht="12.95" customHeight="1" x14ac:dyDescent="0.2">
      <c r="D39" s="211"/>
      <c r="E39" s="212"/>
      <c r="F39" s="212"/>
      <c r="G39" s="212"/>
      <c r="H39" s="212"/>
      <c r="I39" s="212"/>
      <c r="J39" s="212"/>
      <c r="K39" s="212"/>
      <c r="L39" s="213"/>
    </row>
    <row r="40" spans="1:13" ht="12" customHeight="1" x14ac:dyDescent="0.2">
      <c r="D40" s="214"/>
      <c r="E40" s="215"/>
      <c r="F40" s="215"/>
      <c r="G40" s="215"/>
      <c r="H40" s="215"/>
      <c r="I40" s="215"/>
      <c r="J40" s="215"/>
      <c r="K40" s="215"/>
      <c r="L40" s="216"/>
    </row>
    <row r="41" spans="1:13" x14ac:dyDescent="0.2">
      <c r="D41" s="14"/>
      <c r="E41" s="17"/>
      <c r="F41" s="17"/>
      <c r="G41" s="14"/>
      <c r="H41" s="14"/>
      <c r="I41" s="15"/>
      <c r="J41" s="14"/>
      <c r="K41" s="16"/>
      <c r="L41" s="10"/>
    </row>
    <row r="42" spans="1:13" ht="12.95" customHeight="1" x14ac:dyDescent="0.2">
      <c r="D42" s="217" t="s">
        <v>58</v>
      </c>
      <c r="E42" s="218"/>
      <c r="F42" s="218"/>
      <c r="G42" s="218"/>
      <c r="H42" s="218" t="s">
        <v>59</v>
      </c>
      <c r="I42" s="218"/>
      <c r="J42" s="218" t="s">
        <v>60</v>
      </c>
      <c r="K42" s="218"/>
      <c r="L42" s="219"/>
    </row>
    <row r="43" spans="1:13" ht="12" customHeight="1" x14ac:dyDescent="0.2">
      <c r="D43" s="202" t="s">
        <v>80</v>
      </c>
      <c r="E43" s="203"/>
      <c r="F43" s="203"/>
      <c r="G43" s="203"/>
      <c r="H43" s="203">
        <f>Jury!D23</f>
        <v>0</v>
      </c>
      <c r="I43" s="203"/>
      <c r="J43" s="203">
        <f>Jury!D22</f>
        <v>0</v>
      </c>
      <c r="K43" s="203"/>
      <c r="L43" s="206"/>
      <c r="M43" s="14"/>
    </row>
    <row r="44" spans="1:13" ht="12" customHeight="1" x14ac:dyDescent="0.2">
      <c r="D44" s="202"/>
      <c r="E44" s="203"/>
      <c r="F44" s="203"/>
      <c r="G44" s="203"/>
      <c r="H44" s="203"/>
      <c r="I44" s="203"/>
      <c r="J44" s="203"/>
      <c r="K44" s="203"/>
      <c r="L44" s="206"/>
      <c r="M44" s="14"/>
    </row>
    <row r="45" spans="1:13" ht="12" customHeight="1" x14ac:dyDescent="0.2">
      <c r="D45" s="202"/>
      <c r="E45" s="203"/>
      <c r="F45" s="203"/>
      <c r="G45" s="203"/>
      <c r="H45" s="203"/>
      <c r="I45" s="203"/>
      <c r="J45" s="203"/>
      <c r="K45" s="203"/>
      <c r="L45" s="206"/>
      <c r="M45" s="14"/>
    </row>
    <row r="46" spans="1:13" x14ac:dyDescent="0.2">
      <c r="D46" s="204"/>
      <c r="E46" s="205"/>
      <c r="F46" s="205"/>
      <c r="G46" s="205"/>
      <c r="H46" s="205"/>
      <c r="I46" s="205"/>
      <c r="J46" s="205"/>
      <c r="K46" s="205"/>
      <c r="L46" s="207"/>
      <c r="M46" s="23"/>
    </row>
  </sheetData>
  <mergeCells count="29">
    <mergeCell ref="C1:H5"/>
    <mergeCell ref="I2:L2"/>
    <mergeCell ref="I3:L3"/>
    <mergeCell ref="I4:L4"/>
    <mergeCell ref="C6:H6"/>
    <mergeCell ref="I6:K6"/>
    <mergeCell ref="E8:G8"/>
    <mergeCell ref="H8:H9"/>
    <mergeCell ref="I8:I9"/>
    <mergeCell ref="J8:J9"/>
    <mergeCell ref="K8:K9"/>
    <mergeCell ref="E9:G9"/>
    <mergeCell ref="D10:G10"/>
    <mergeCell ref="D12:D13"/>
    <mergeCell ref="E12:F12"/>
    <mergeCell ref="H12:H13"/>
    <mergeCell ref="I12:I13"/>
    <mergeCell ref="D43:G46"/>
    <mergeCell ref="H43:I46"/>
    <mergeCell ref="J43:L46"/>
    <mergeCell ref="K12:K13"/>
    <mergeCell ref="L12:L13"/>
    <mergeCell ref="D35:L35"/>
    <mergeCell ref="D36:L36"/>
    <mergeCell ref="D37:L40"/>
    <mergeCell ref="D42:G42"/>
    <mergeCell ref="H42:I42"/>
    <mergeCell ref="J42:L42"/>
    <mergeCell ref="J12:J13"/>
  </mergeCells>
  <conditionalFormatting sqref="C14:C33">
    <cfRule type="expression" dxfId="162" priority="1" stopIfTrue="1">
      <formula>M14="Recu"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opLeftCell="A7" zoomScale="90" zoomScaleNormal="90" workbookViewId="0">
      <selection activeCell="G17" sqref="G17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6.42578125" customWidth="1"/>
    <col min="4" max="4" width="10.85546875" customWidth="1"/>
    <col min="5" max="5" width="24.28515625" customWidth="1"/>
    <col min="6" max="6" width="11.28515625" customWidth="1"/>
    <col min="7" max="7" width="45.85546875" customWidth="1"/>
    <col min="8" max="8" width="25.85546875" customWidth="1"/>
    <col min="9" max="9" width="11.42578125" customWidth="1"/>
    <col min="10" max="10" width="31.42578125" customWidth="1"/>
    <col min="11" max="11" width="12.140625" customWidth="1"/>
  </cols>
  <sheetData>
    <row r="1" spans="1:13" x14ac:dyDescent="0.2">
      <c r="A1" s="141"/>
      <c r="B1" s="141"/>
      <c r="C1" s="141"/>
      <c r="D1" s="141"/>
      <c r="E1" s="141"/>
      <c r="F1" s="141"/>
    </row>
    <row r="2" spans="1:13" ht="18" x14ac:dyDescent="0.25">
      <c r="A2" s="141"/>
      <c r="B2" s="141"/>
      <c r="C2" s="141"/>
      <c r="D2" s="141"/>
      <c r="E2" s="141"/>
      <c r="F2" s="141"/>
      <c r="G2" s="164" t="s">
        <v>13</v>
      </c>
      <c r="H2" s="164"/>
      <c r="I2" s="164"/>
      <c r="J2" s="164"/>
      <c r="L2" s="9"/>
      <c r="M2" s="9"/>
    </row>
    <row r="3" spans="1:13" x14ac:dyDescent="0.2">
      <c r="A3" s="141"/>
      <c r="B3" s="141"/>
      <c r="C3" s="141"/>
      <c r="D3" s="141"/>
      <c r="E3" s="141"/>
      <c r="F3" s="141"/>
      <c r="G3" s="141" t="s">
        <v>14</v>
      </c>
      <c r="H3" s="141"/>
      <c r="I3" s="141"/>
      <c r="J3" s="141"/>
    </row>
    <row r="4" spans="1:13" ht="27.75" customHeight="1" x14ac:dyDescent="0.2">
      <c r="A4" s="141"/>
      <c r="B4" s="141"/>
      <c r="C4" s="141"/>
      <c r="D4" s="141"/>
      <c r="E4" s="141"/>
      <c r="F4" s="141"/>
      <c r="G4" s="165" t="s">
        <v>79</v>
      </c>
      <c r="H4" s="165"/>
      <c r="I4" s="165"/>
      <c r="J4" s="165"/>
      <c r="M4" s="9"/>
    </row>
    <row r="5" spans="1:13" ht="21" customHeight="1" x14ac:dyDescent="0.2">
      <c r="A5" s="141"/>
      <c r="B5" s="141"/>
      <c r="C5" s="141"/>
      <c r="D5" s="141"/>
      <c r="E5" s="141"/>
      <c r="F5" s="141"/>
      <c r="G5" s="29"/>
      <c r="K5" s="26"/>
      <c r="M5" s="9"/>
    </row>
    <row r="6" spans="1:13" ht="29.25" customHeight="1" x14ac:dyDescent="0.25">
      <c r="A6" s="166"/>
      <c r="B6" s="166"/>
      <c r="C6" s="166"/>
      <c r="D6" s="166"/>
      <c r="E6" s="166"/>
      <c r="F6" s="166"/>
      <c r="G6" s="167" t="str">
        <f>Jury!D14</f>
        <v>CTR  Auvergne-Rhône-Alpes</v>
      </c>
      <c r="H6" s="168"/>
      <c r="I6" s="168"/>
      <c r="J6" s="32">
        <f ca="1">YEAR(TODAY())</f>
        <v>2018</v>
      </c>
      <c r="L6" s="30"/>
      <c r="M6" s="11"/>
    </row>
    <row r="7" spans="1:13" ht="12.75" customHeight="1" x14ac:dyDescent="0.25">
      <c r="E7" s="33"/>
      <c r="J7" s="28"/>
      <c r="L7" s="31"/>
    </row>
    <row r="8" spans="1:13" ht="12.75" customHeight="1" x14ac:dyDescent="0.2">
      <c r="B8" s="27" t="s">
        <v>17</v>
      </c>
      <c r="C8" s="142" t="str">
        <f>Jury!D13</f>
        <v>xxxx</v>
      </c>
      <c r="D8" s="142"/>
      <c r="E8" s="142"/>
      <c r="F8" s="148"/>
      <c r="G8" s="149"/>
      <c r="H8" s="145" t="s">
        <v>25</v>
      </c>
      <c r="I8" s="146"/>
      <c r="J8" s="12"/>
      <c r="L8" s="31"/>
    </row>
    <row r="9" spans="1:13" x14ac:dyDescent="0.2">
      <c r="B9" s="27" t="s">
        <v>18</v>
      </c>
      <c r="C9" s="144" t="str">
        <f>Jury!D12</f>
        <v>xxxx</v>
      </c>
      <c r="D9" s="144"/>
      <c r="E9" s="142"/>
      <c r="F9" s="148"/>
      <c r="G9" s="149"/>
      <c r="H9" s="145"/>
      <c r="I9" s="146"/>
    </row>
    <row r="10" spans="1:13" ht="12.75" customHeight="1" x14ac:dyDescent="0.2">
      <c r="B10" s="147"/>
      <c r="C10" s="147"/>
      <c r="D10" s="147"/>
      <c r="E10" s="147"/>
      <c r="F10" s="12"/>
      <c r="G10" s="12"/>
    </row>
    <row r="11" spans="1:13" ht="13.5" thickBot="1" x14ac:dyDescent="0.25">
      <c r="B11" s="13"/>
      <c r="C11" s="13"/>
      <c r="D11" s="13"/>
      <c r="E11" s="13"/>
    </row>
    <row r="12" spans="1:13" ht="18.95" customHeight="1" x14ac:dyDescent="0.2">
      <c r="B12" s="161" t="s">
        <v>29</v>
      </c>
      <c r="C12" s="156" t="s">
        <v>26</v>
      </c>
      <c r="D12" s="156"/>
      <c r="E12" s="37" t="s">
        <v>15</v>
      </c>
      <c r="F12" s="157" t="s">
        <v>19</v>
      </c>
      <c r="G12" s="159" t="s">
        <v>16</v>
      </c>
      <c r="H12" s="151" t="s">
        <v>20</v>
      </c>
      <c r="I12" s="151" t="s">
        <v>21</v>
      </c>
      <c r="J12" s="153" t="s">
        <v>22</v>
      </c>
    </row>
    <row r="13" spans="1:13" ht="15.95" customHeight="1" thickBot="1" x14ac:dyDescent="0.25">
      <c r="B13" s="162"/>
      <c r="C13" s="38" t="s">
        <v>27</v>
      </c>
      <c r="D13" s="38" t="s">
        <v>28</v>
      </c>
      <c r="E13" s="112" t="s">
        <v>77</v>
      </c>
      <c r="F13" s="158"/>
      <c r="G13" s="160"/>
      <c r="H13" s="152"/>
      <c r="I13" s="152"/>
      <c r="J13" s="154"/>
    </row>
    <row r="14" spans="1:13" ht="14.1" customHeight="1" x14ac:dyDescent="0.2">
      <c r="A14" s="25">
        <v>1</v>
      </c>
      <c r="B14" s="113"/>
      <c r="C14" s="34"/>
      <c r="D14" s="108"/>
      <c r="E14" s="97"/>
      <c r="F14" s="121"/>
      <c r="G14" s="124"/>
      <c r="H14" s="98"/>
      <c r="I14" s="127"/>
      <c r="J14" s="129"/>
      <c r="K14" s="137" t="str">
        <f>'Bordereau Notes n°2a'!C6</f>
        <v>RECALE</v>
      </c>
    </row>
    <row r="15" spans="1:13" ht="14.1" customHeight="1" x14ac:dyDescent="0.2">
      <c r="A15" s="25">
        <v>2</v>
      </c>
      <c r="B15" s="113"/>
      <c r="C15" s="34"/>
      <c r="D15" s="108"/>
      <c r="E15" s="97"/>
      <c r="F15" s="121"/>
      <c r="G15" s="125"/>
      <c r="H15" s="135"/>
      <c r="I15" s="127"/>
      <c r="J15" s="129"/>
      <c r="K15" s="137" t="str">
        <f>'Bordereau Notes n°2a'!E6</f>
        <v>RECALE</v>
      </c>
    </row>
    <row r="16" spans="1:13" ht="14.1" customHeight="1" x14ac:dyDescent="0.2">
      <c r="A16" s="25">
        <v>3</v>
      </c>
      <c r="B16" s="113"/>
      <c r="C16" s="35"/>
      <c r="D16" s="109"/>
      <c r="E16" s="97"/>
      <c r="F16" s="121"/>
      <c r="G16" s="125"/>
      <c r="H16" s="135"/>
      <c r="I16" s="127"/>
      <c r="J16" s="129"/>
      <c r="K16" s="137" t="str">
        <f>'Bordereau Notes n°2a'!G6</f>
        <v>RECALE</v>
      </c>
    </row>
    <row r="17" spans="1:11" ht="14.1" customHeight="1" x14ac:dyDescent="0.2">
      <c r="A17" s="25">
        <v>4</v>
      </c>
      <c r="B17" s="114"/>
      <c r="C17" s="35"/>
      <c r="D17" s="109"/>
      <c r="E17" s="97"/>
      <c r="F17" s="121"/>
      <c r="G17" s="125"/>
      <c r="H17" s="135"/>
      <c r="I17" s="127"/>
      <c r="J17" s="129"/>
      <c r="K17" s="137" t="str">
        <f>'Bordereau Notes n°2a'!I6</f>
        <v>RECALE</v>
      </c>
    </row>
    <row r="18" spans="1:11" ht="14.1" customHeight="1" x14ac:dyDescent="0.2">
      <c r="A18" s="25">
        <v>5</v>
      </c>
      <c r="B18" s="113"/>
      <c r="C18" s="35"/>
      <c r="D18" s="109"/>
      <c r="E18" s="97"/>
      <c r="F18" s="121"/>
      <c r="G18" s="125"/>
      <c r="H18" s="135"/>
      <c r="I18" s="127"/>
      <c r="J18" s="129"/>
      <c r="K18" s="137" t="str">
        <f>'Bordereau Notes n°2a'!K6</f>
        <v>RECALE</v>
      </c>
    </row>
    <row r="19" spans="1:11" ht="14.1" customHeight="1" x14ac:dyDescent="0.2">
      <c r="A19" s="25">
        <v>6</v>
      </c>
      <c r="B19" s="114"/>
      <c r="C19" s="35"/>
      <c r="D19" s="109"/>
      <c r="E19" s="97"/>
      <c r="F19" s="121"/>
      <c r="G19" s="125"/>
      <c r="H19" s="135"/>
      <c r="I19" s="127"/>
      <c r="J19" s="129"/>
      <c r="K19" s="137" t="str">
        <f>'Bordereau Notes n°2a'!M6</f>
        <v>RECALE</v>
      </c>
    </row>
    <row r="20" spans="1:11" ht="14.1" customHeight="1" x14ac:dyDescent="0.2">
      <c r="A20" s="25">
        <v>7</v>
      </c>
      <c r="B20" s="113"/>
      <c r="C20" s="35"/>
      <c r="D20" s="109"/>
      <c r="E20" s="97"/>
      <c r="F20" s="121"/>
      <c r="G20" s="125"/>
      <c r="H20" s="135"/>
      <c r="I20" s="127"/>
      <c r="J20" s="129"/>
      <c r="K20" s="137" t="str">
        <f>'Bordereau Notes n°2a'!O6</f>
        <v>RECALE</v>
      </c>
    </row>
    <row r="21" spans="1:11" ht="14.1" customHeight="1" x14ac:dyDescent="0.2">
      <c r="A21" s="25">
        <v>8</v>
      </c>
      <c r="B21" s="114"/>
      <c r="C21" s="35"/>
      <c r="D21" s="109"/>
      <c r="E21" s="97"/>
      <c r="F21" s="121"/>
      <c r="G21" s="125"/>
      <c r="H21" s="135"/>
      <c r="I21" s="127"/>
      <c r="J21" s="129"/>
      <c r="K21" s="137" t="str">
        <f>'Bordereau Notes n°2a'!Q6</f>
        <v>RECALE</v>
      </c>
    </row>
    <row r="22" spans="1:11" ht="14.1" customHeight="1" x14ac:dyDescent="0.2">
      <c r="A22" s="25">
        <v>9</v>
      </c>
      <c r="B22" s="113"/>
      <c r="C22" s="35"/>
      <c r="D22" s="109"/>
      <c r="E22" s="97"/>
      <c r="F22" s="121"/>
      <c r="G22" s="125"/>
      <c r="H22" s="135"/>
      <c r="I22" s="127"/>
      <c r="J22" s="129"/>
      <c r="K22" s="137" t="str">
        <f>'Bordereau Notes n°2a'!S6</f>
        <v>RECALE</v>
      </c>
    </row>
    <row r="23" spans="1:11" ht="14.1" customHeight="1" x14ac:dyDescent="0.2">
      <c r="A23" s="25">
        <v>10</v>
      </c>
      <c r="B23" s="114"/>
      <c r="C23" s="35"/>
      <c r="D23" s="109"/>
      <c r="E23" s="97"/>
      <c r="F23" s="121"/>
      <c r="G23" s="125"/>
      <c r="H23" s="135"/>
      <c r="I23" s="127"/>
      <c r="J23" s="129"/>
      <c r="K23" s="137" t="str">
        <f>'Bordereau Notes n°2a'!U6</f>
        <v>RECALE</v>
      </c>
    </row>
    <row r="24" spans="1:11" ht="14.1" customHeight="1" x14ac:dyDescent="0.2">
      <c r="A24" s="25">
        <v>11</v>
      </c>
      <c r="B24" s="115"/>
      <c r="C24" s="35"/>
      <c r="D24" s="109"/>
      <c r="E24" s="97"/>
      <c r="F24" s="121"/>
      <c r="G24" s="125"/>
      <c r="H24" s="135"/>
      <c r="I24" s="127"/>
      <c r="J24" s="129"/>
      <c r="K24" s="137" t="str">
        <f>'Bordereau Notes n°2b'!C6</f>
        <v>RECALE</v>
      </c>
    </row>
    <row r="25" spans="1:11" ht="14.1" customHeight="1" x14ac:dyDescent="0.2">
      <c r="A25" s="25">
        <v>12</v>
      </c>
      <c r="B25" s="114"/>
      <c r="C25" s="35"/>
      <c r="D25" s="109"/>
      <c r="E25" s="97"/>
      <c r="F25" s="121"/>
      <c r="G25" s="125"/>
      <c r="H25" s="135"/>
      <c r="I25" s="127"/>
      <c r="J25" s="129"/>
      <c r="K25" s="137" t="str">
        <f>'Bordereau Notes n°2b'!E6</f>
        <v>RECALE</v>
      </c>
    </row>
    <row r="26" spans="1:11" ht="14.1" customHeight="1" x14ac:dyDescent="0.2">
      <c r="A26" s="25">
        <v>13</v>
      </c>
      <c r="B26" s="113"/>
      <c r="C26" s="35"/>
      <c r="D26" s="109"/>
      <c r="E26" s="97"/>
      <c r="F26" s="121"/>
      <c r="G26" s="125"/>
      <c r="H26" s="135"/>
      <c r="I26" s="127"/>
      <c r="J26" s="129"/>
      <c r="K26" s="137" t="str">
        <f>'Bordereau Notes n°2b'!G6</f>
        <v>RECALE</v>
      </c>
    </row>
    <row r="27" spans="1:11" ht="14.1" customHeight="1" x14ac:dyDescent="0.2">
      <c r="A27" s="25">
        <v>14</v>
      </c>
      <c r="B27" s="114"/>
      <c r="C27" s="35"/>
      <c r="D27" s="109"/>
      <c r="E27" s="116"/>
      <c r="F27" s="122"/>
      <c r="G27" s="125"/>
      <c r="H27" s="135"/>
      <c r="I27" s="127"/>
      <c r="J27" s="129"/>
      <c r="K27" s="137" t="str">
        <f>'Bordereau Notes n°2b'!I6</f>
        <v>RECALE</v>
      </c>
    </row>
    <row r="28" spans="1:11" ht="14.1" customHeight="1" x14ac:dyDescent="0.2">
      <c r="A28" s="25">
        <v>15</v>
      </c>
      <c r="B28" s="117"/>
      <c r="C28" s="35"/>
      <c r="D28" s="109"/>
      <c r="E28" s="116"/>
      <c r="F28" s="123"/>
      <c r="G28" s="125"/>
      <c r="H28" s="135"/>
      <c r="I28" s="128"/>
      <c r="J28" s="130"/>
      <c r="K28" s="137" t="str">
        <f>'Bordereau Notes n°2b'!K6</f>
        <v>RECALE</v>
      </c>
    </row>
    <row r="29" spans="1:11" ht="14.1" customHeight="1" x14ac:dyDescent="0.2">
      <c r="A29" s="25">
        <v>16</v>
      </c>
      <c r="B29" s="117"/>
      <c r="C29" s="35"/>
      <c r="D29" s="109"/>
      <c r="E29" s="116"/>
      <c r="F29" s="123"/>
      <c r="G29" s="126"/>
      <c r="H29" s="136"/>
      <c r="I29" s="128"/>
      <c r="J29" s="130"/>
      <c r="K29" s="137" t="str">
        <f>'Bordereau Notes n°2b'!M6</f>
        <v>RECALE</v>
      </c>
    </row>
    <row r="30" spans="1:11" ht="14.1" customHeight="1" x14ac:dyDescent="0.2">
      <c r="A30" s="25">
        <v>17</v>
      </c>
      <c r="B30" s="117"/>
      <c r="C30" s="36"/>
      <c r="D30" s="110"/>
      <c r="E30" s="118"/>
      <c r="F30" s="123"/>
      <c r="G30" s="126"/>
      <c r="H30" s="136"/>
      <c r="I30" s="128"/>
      <c r="J30" s="130"/>
      <c r="K30" s="137" t="str">
        <f>'Bordereau Notes n°2b'!O6</f>
        <v>RECALE</v>
      </c>
    </row>
    <row r="31" spans="1:11" ht="14.1" customHeight="1" x14ac:dyDescent="0.2">
      <c r="A31" s="25">
        <v>18</v>
      </c>
      <c r="B31" s="117"/>
      <c r="C31" s="36"/>
      <c r="D31" s="110"/>
      <c r="E31" s="118"/>
      <c r="F31" s="99"/>
      <c r="G31" s="111"/>
      <c r="H31" s="100"/>
      <c r="I31" s="101"/>
      <c r="J31" s="102"/>
      <c r="K31" s="137" t="str">
        <f>'Bordereau Notes n°2b'!Q6</f>
        <v>RECALE</v>
      </c>
    </row>
    <row r="32" spans="1:11" ht="14.1" customHeight="1" x14ac:dyDescent="0.2">
      <c r="A32" s="25">
        <v>19</v>
      </c>
      <c r="B32" s="117"/>
      <c r="C32" s="36"/>
      <c r="D32" s="110"/>
      <c r="E32" s="118"/>
      <c r="F32" s="99"/>
      <c r="G32" s="111"/>
      <c r="H32" s="100"/>
      <c r="I32" s="101"/>
      <c r="J32" s="102"/>
      <c r="K32" s="137" t="str">
        <f>'Bordereau Notes n°2b'!S6</f>
        <v>RECALE</v>
      </c>
    </row>
    <row r="33" spans="1:11" ht="14.1" customHeight="1" thickBot="1" x14ac:dyDescent="0.25">
      <c r="A33" s="25">
        <v>20</v>
      </c>
      <c r="B33" s="119"/>
      <c r="C33" s="36"/>
      <c r="D33" s="110"/>
      <c r="E33" s="120"/>
      <c r="F33" s="103"/>
      <c r="G33" s="104"/>
      <c r="H33" s="105"/>
      <c r="I33" s="106"/>
      <c r="J33" s="107"/>
      <c r="K33" s="137" t="str">
        <f>'Bordereau Notes n°2b'!U6</f>
        <v>RECALE</v>
      </c>
    </row>
    <row r="34" spans="1:11" ht="11.1" customHeight="1" x14ac:dyDescent="0.2">
      <c r="B34" s="18"/>
      <c r="C34" s="39"/>
      <c r="D34" s="39"/>
      <c r="E34" s="20"/>
      <c r="F34" s="21"/>
      <c r="G34" s="21"/>
      <c r="H34" s="22"/>
      <c r="I34" s="19"/>
      <c r="J34" s="22"/>
      <c r="K34" s="23"/>
    </row>
    <row r="35" spans="1:11" ht="12.75" customHeight="1" x14ac:dyDescent="0.2">
      <c r="B35" s="163" t="s">
        <v>24</v>
      </c>
      <c r="C35" s="163"/>
      <c r="D35" s="163"/>
      <c r="E35" s="163"/>
      <c r="F35" s="163"/>
      <c r="G35" s="163"/>
      <c r="H35" s="163"/>
      <c r="I35" s="163"/>
      <c r="J35" s="163"/>
      <c r="K35" s="15"/>
    </row>
    <row r="36" spans="1:11" ht="12" customHeight="1" x14ac:dyDescent="0.2">
      <c r="B36" s="163" t="s">
        <v>23</v>
      </c>
      <c r="C36" s="163"/>
      <c r="D36" s="163"/>
      <c r="E36" s="163"/>
      <c r="F36" s="163"/>
      <c r="G36" s="163"/>
      <c r="H36" s="163"/>
      <c r="I36" s="163"/>
      <c r="J36" s="163"/>
      <c r="K36" s="15"/>
    </row>
    <row r="37" spans="1:11" ht="21" customHeight="1" x14ac:dyDescent="0.2">
      <c r="B37" s="155" t="str">
        <f>"Jury"&amp;" "&amp;":"&amp;" "&amp;Jury!D22&amp;" - "&amp;Jury!D23&amp;" - "&amp;Jury!D24&amp;" - "&amp;Jury!D25&amp;" - "&amp;Jury!D26&amp;" - "&amp;Jury!D27&amp;" - "&amp;Jury!D28&amp;" - "&amp;Jury!D29&amp;" - "&amp;Jury!D30&amp;" - "&amp;Jury!D31</f>
        <v xml:space="preserve">Jury :  -  -  -  -  -  -  -  -  - </v>
      </c>
      <c r="C37" s="155"/>
      <c r="D37" s="155"/>
      <c r="E37" s="155"/>
      <c r="F37" s="155"/>
      <c r="G37" s="155"/>
      <c r="H37" s="155"/>
      <c r="I37" s="155"/>
      <c r="J37" s="155"/>
    </row>
    <row r="38" spans="1:11" ht="15" customHeight="1" x14ac:dyDescent="0.2">
      <c r="B38" s="155"/>
      <c r="C38" s="155"/>
      <c r="D38" s="155"/>
      <c r="E38" s="155"/>
      <c r="F38" s="155"/>
      <c r="G38" s="155"/>
      <c r="H38" s="155"/>
      <c r="I38" s="155"/>
      <c r="J38" s="155"/>
    </row>
    <row r="39" spans="1:11" ht="12.95" customHeight="1" x14ac:dyDescent="0.2">
      <c r="B39" s="155"/>
      <c r="C39" s="155"/>
      <c r="D39" s="155"/>
      <c r="E39" s="155"/>
      <c r="F39" s="155"/>
      <c r="G39" s="155"/>
      <c r="H39" s="155"/>
      <c r="I39" s="155"/>
      <c r="J39" s="155"/>
    </row>
    <row r="40" spans="1:11" ht="12" customHeight="1" x14ac:dyDescent="0.2">
      <c r="B40" s="155"/>
      <c r="C40" s="155"/>
      <c r="D40" s="155"/>
      <c r="E40" s="155"/>
      <c r="F40" s="155"/>
      <c r="G40" s="155"/>
      <c r="H40" s="155"/>
      <c r="I40" s="155"/>
      <c r="J40" s="155"/>
    </row>
    <row r="41" spans="1:11" x14ac:dyDescent="0.2">
      <c r="B41" s="14"/>
      <c r="C41" s="17"/>
      <c r="D41" s="17"/>
      <c r="E41" s="14"/>
      <c r="F41" s="14"/>
      <c r="G41" s="15"/>
      <c r="H41" s="14"/>
      <c r="I41" s="16"/>
      <c r="J41" s="10"/>
    </row>
    <row r="42" spans="1:11" ht="12.95" customHeight="1" x14ac:dyDescent="0.2">
      <c r="B42" s="143" t="s">
        <v>58</v>
      </c>
      <c r="C42" s="143"/>
      <c r="D42" s="143"/>
      <c r="E42" s="143"/>
      <c r="F42" s="143" t="s">
        <v>59</v>
      </c>
      <c r="G42" s="143"/>
      <c r="H42" s="143" t="s">
        <v>60</v>
      </c>
      <c r="I42" s="143"/>
      <c r="J42" s="143"/>
    </row>
    <row r="43" spans="1:11" ht="12" customHeight="1" x14ac:dyDescent="0.2">
      <c r="B43" s="150" t="s">
        <v>80</v>
      </c>
      <c r="C43" s="150"/>
      <c r="D43" s="150"/>
      <c r="E43" s="150"/>
      <c r="F43" s="150">
        <f>Jury!D23</f>
        <v>0</v>
      </c>
      <c r="G43" s="150"/>
      <c r="H43" s="150">
        <f>Jury!D22</f>
        <v>0</v>
      </c>
      <c r="I43" s="150"/>
      <c r="J43" s="150"/>
      <c r="K43" s="14"/>
    </row>
    <row r="44" spans="1:11" ht="12" customHeight="1" x14ac:dyDescent="0.2">
      <c r="B44" s="150"/>
      <c r="C44" s="150"/>
      <c r="D44" s="150"/>
      <c r="E44" s="150"/>
      <c r="F44" s="150"/>
      <c r="G44" s="150"/>
      <c r="H44" s="150"/>
      <c r="I44" s="150"/>
      <c r="J44" s="150"/>
      <c r="K44" s="14"/>
    </row>
    <row r="45" spans="1:11" ht="12" customHeight="1" x14ac:dyDescent="0.2">
      <c r="B45" s="150"/>
      <c r="C45" s="150"/>
      <c r="D45" s="150"/>
      <c r="E45" s="150"/>
      <c r="F45" s="150"/>
      <c r="G45" s="150"/>
      <c r="H45" s="150"/>
      <c r="I45" s="150"/>
      <c r="J45" s="150"/>
      <c r="K45" s="14"/>
    </row>
    <row r="46" spans="1:11" x14ac:dyDescent="0.2">
      <c r="B46" s="150"/>
      <c r="C46" s="150"/>
      <c r="D46" s="150"/>
      <c r="E46" s="150"/>
      <c r="F46" s="150"/>
      <c r="G46" s="150"/>
      <c r="H46" s="150"/>
      <c r="I46" s="150"/>
      <c r="J46" s="150"/>
      <c r="K46" s="23"/>
    </row>
  </sheetData>
  <mergeCells count="29">
    <mergeCell ref="B43:E46"/>
    <mergeCell ref="F43:G46"/>
    <mergeCell ref="H43:J46"/>
    <mergeCell ref="I12:I13"/>
    <mergeCell ref="J12:J13"/>
    <mergeCell ref="B35:J35"/>
    <mergeCell ref="B36:J36"/>
    <mergeCell ref="B37:J40"/>
    <mergeCell ref="B42:E42"/>
    <mergeCell ref="F42:G42"/>
    <mergeCell ref="H42:J42"/>
    <mergeCell ref="H12:H13"/>
    <mergeCell ref="B10:E10"/>
    <mergeCell ref="B12:B13"/>
    <mergeCell ref="C12:D12"/>
    <mergeCell ref="F12:F13"/>
    <mergeCell ref="G12:G13"/>
    <mergeCell ref="C8:E8"/>
    <mergeCell ref="F8:F9"/>
    <mergeCell ref="G8:G9"/>
    <mergeCell ref="H8:H9"/>
    <mergeCell ref="I8:I9"/>
    <mergeCell ref="C9:E9"/>
    <mergeCell ref="A1:F5"/>
    <mergeCell ref="G2:J2"/>
    <mergeCell ref="G3:J3"/>
    <mergeCell ref="G4:J4"/>
    <mergeCell ref="A6:F6"/>
    <mergeCell ref="G6:I6"/>
  </mergeCells>
  <conditionalFormatting sqref="A14:A33">
    <cfRule type="expression" dxfId="161" priority="1" stopIfTrue="1">
      <formula>K14="Recu"</formula>
    </cfRule>
  </conditionalFormatting>
  <pageMargins left="0.71" right="0.71" top="0.75000000000000011" bottom="0.75000000000000011" header="0.31" footer="0.31"/>
  <pageSetup paperSize="9" scale="65" orientation="landscape" r:id="rId1"/>
  <headerFooter>
    <oddHeader>&amp;CEXAMEN INITIATEUR CLUB</oddHeader>
    <oddFooter>&amp;L&amp;F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zoomScale="75" zoomScaleNormal="75" workbookViewId="0">
      <selection activeCell="A33" sqref="A33"/>
    </sheetView>
  </sheetViews>
  <sheetFormatPr defaultColWidth="11.42578125" defaultRowHeight="12.75" x14ac:dyDescent="0.2"/>
  <cols>
    <col min="1" max="1" width="50.140625" bestFit="1" customWidth="1"/>
    <col min="2" max="2" width="9.140625" customWidth="1"/>
    <col min="3" max="18" width="11" customWidth="1"/>
  </cols>
  <sheetData>
    <row r="1" spans="1:23" ht="42" customHeight="1" x14ac:dyDescent="0.2">
      <c r="A1" s="191"/>
      <c r="B1" s="191"/>
      <c r="C1" s="191"/>
      <c r="D1" s="191"/>
      <c r="E1" s="191"/>
      <c r="F1" s="191"/>
      <c r="G1" s="40" t="s">
        <v>30</v>
      </c>
      <c r="H1" s="197" t="str">
        <f>Jury!D12</f>
        <v>xxxx</v>
      </c>
      <c r="I1" s="198"/>
      <c r="J1" s="198"/>
      <c r="K1" s="198"/>
      <c r="L1" s="198"/>
    </row>
    <row r="2" spans="1:23" ht="42" customHeight="1" x14ac:dyDescent="0.2">
      <c r="A2" s="191"/>
      <c r="B2" s="191"/>
      <c r="C2" s="191"/>
      <c r="D2" s="191"/>
      <c r="E2" s="191"/>
      <c r="F2" s="191"/>
      <c r="G2" s="40" t="s">
        <v>31</v>
      </c>
      <c r="H2" s="199" t="str">
        <f>Jury!D13</f>
        <v>xxxx</v>
      </c>
      <c r="I2" s="198"/>
      <c r="J2" s="198"/>
      <c r="K2" s="198"/>
      <c r="L2" s="198"/>
    </row>
    <row r="3" spans="1:23" ht="42" customHeight="1" thickBot="1" x14ac:dyDescent="0.25">
      <c r="A3" s="191"/>
      <c r="B3" s="191"/>
      <c r="C3" s="191"/>
      <c r="D3" s="191"/>
      <c r="E3" s="191"/>
      <c r="F3" s="191"/>
      <c r="G3" s="188" t="str">
        <f>Jury!D14</f>
        <v>CTR  Auvergne-Rhône-Alpes</v>
      </c>
      <c r="H3" s="188"/>
      <c r="I3" s="188"/>
      <c r="J3" s="188"/>
      <c r="K3" s="188"/>
      <c r="L3" s="188"/>
    </row>
    <row r="4" spans="1:23" ht="15.95" customHeight="1" x14ac:dyDescent="0.2">
      <c r="A4" s="191" t="s">
        <v>72</v>
      </c>
      <c r="B4" s="191"/>
      <c r="C4" s="173" t="s">
        <v>32</v>
      </c>
      <c r="D4" s="174"/>
      <c r="E4" s="173" t="s">
        <v>33</v>
      </c>
      <c r="F4" s="174"/>
      <c r="G4" s="173" t="s">
        <v>34</v>
      </c>
      <c r="H4" s="174"/>
      <c r="I4" s="173" t="s">
        <v>35</v>
      </c>
      <c r="J4" s="174"/>
      <c r="K4" s="173" t="s">
        <v>36</v>
      </c>
      <c r="L4" s="174"/>
      <c r="M4" s="173" t="s">
        <v>37</v>
      </c>
      <c r="N4" s="174"/>
      <c r="O4" s="173" t="s">
        <v>38</v>
      </c>
      <c r="P4" s="174"/>
      <c r="Q4" s="173" t="s">
        <v>39</v>
      </c>
      <c r="R4" s="174"/>
      <c r="S4" s="173" t="s">
        <v>40</v>
      </c>
      <c r="T4" s="174"/>
      <c r="U4" s="173" t="s">
        <v>41</v>
      </c>
      <c r="V4" s="174"/>
    </row>
    <row r="5" spans="1:23" ht="33" customHeight="1" x14ac:dyDescent="0.2">
      <c r="A5" s="191"/>
      <c r="B5" s="191"/>
      <c r="C5" s="187">
        <f>'Bordereaux Délivrance 2'!E14</f>
        <v>0</v>
      </c>
      <c r="D5" s="176"/>
      <c r="E5" s="187">
        <f>'Bordereaux Délivrance 2'!E15</f>
        <v>0</v>
      </c>
      <c r="F5" s="176"/>
      <c r="G5" s="187">
        <f>'Bordereaux Délivrance 2'!E16</f>
        <v>0</v>
      </c>
      <c r="H5" s="176"/>
      <c r="I5" s="187">
        <f>'Bordereaux Délivrance 2'!E17</f>
        <v>0</v>
      </c>
      <c r="J5" s="176"/>
      <c r="K5" s="187">
        <f>'Bordereaux Délivrance 2'!E18</f>
        <v>0</v>
      </c>
      <c r="L5" s="176"/>
      <c r="M5" s="187">
        <f>'Bordereaux Délivrance 2'!E19</f>
        <v>0</v>
      </c>
      <c r="N5" s="176"/>
      <c r="O5" s="187">
        <f>'Bordereaux Délivrance 2'!E20</f>
        <v>0</v>
      </c>
      <c r="P5" s="176"/>
      <c r="Q5" s="187">
        <f>'Bordereaux Délivrance 2'!E21</f>
        <v>0</v>
      </c>
      <c r="R5" s="176"/>
      <c r="S5" s="175">
        <f>'Bordereaux Délivrance 2'!E22</f>
        <v>0</v>
      </c>
      <c r="T5" s="176"/>
      <c r="U5" s="175">
        <f>'Bordereaux Délivrance 2'!E23</f>
        <v>0</v>
      </c>
      <c r="V5" s="176"/>
      <c r="W5" s="2"/>
    </row>
    <row r="6" spans="1:23" s="3" customFormat="1" ht="24.95" customHeight="1" thickBot="1" x14ac:dyDescent="0.25">
      <c r="A6" s="192"/>
      <c r="B6" s="192"/>
      <c r="C6" s="177" t="str">
        <f>IF(D13="RECALE","RECALE",IF(D17="RECALE","RECALE","RECU"))</f>
        <v>RECALE</v>
      </c>
      <c r="D6" s="178"/>
      <c r="E6" s="177" t="str">
        <f>IF(F13="RECALE","RECALE",IF(F17="RECALE","RECALE","RECU"))</f>
        <v>RECALE</v>
      </c>
      <c r="F6" s="178"/>
      <c r="G6" s="177" t="str">
        <f>IF(H13="RECALE","RECALE",IF(H17="RECALE","RECALE","RECU"))</f>
        <v>RECALE</v>
      </c>
      <c r="H6" s="178"/>
      <c r="I6" s="177" t="str">
        <f>IF(J13="RECALE","RECALE",IF(J17="RECALE","RECALE","RECU"))</f>
        <v>RECALE</v>
      </c>
      <c r="J6" s="178"/>
      <c r="K6" s="177" t="str">
        <f>IF(L13="RECALE","RECALE",IF(L17="RECALE","RECALE","RECU"))</f>
        <v>RECALE</v>
      </c>
      <c r="L6" s="178"/>
      <c r="M6" s="177" t="str">
        <f>IF(N13="RECALE","RECALE",IF(N17="RECALE","RECALE","RECU"))</f>
        <v>RECALE</v>
      </c>
      <c r="N6" s="178"/>
      <c r="O6" s="177" t="str">
        <f>IF(P13="RECALE","RECALE",IF(P17="RECALE","RECALE","RECU"))</f>
        <v>RECALE</v>
      </c>
      <c r="P6" s="178"/>
      <c r="Q6" s="177" t="str">
        <f>IF(R13="RECALE","RECALE",IF(R17="RECALE","RECALE","RECU"))</f>
        <v>RECALE</v>
      </c>
      <c r="R6" s="178"/>
      <c r="S6" s="177" t="str">
        <f>IF(T13="RECALE","RECALE",IF(T17="RECALE","RECALE","RECU"))</f>
        <v>RECALE</v>
      </c>
      <c r="T6" s="178"/>
      <c r="U6" s="177" t="str">
        <f>IF(V13="RECALE","RECALE",IF(V17="RECALE","RECALE","RECU"))</f>
        <v>RECALE</v>
      </c>
      <c r="V6" s="178"/>
      <c r="W6" s="24"/>
    </row>
    <row r="7" spans="1:23" s="59" customFormat="1" ht="20.25" x14ac:dyDescent="0.3">
      <c r="A7" s="75" t="s">
        <v>70</v>
      </c>
      <c r="B7" s="76" t="s">
        <v>69</v>
      </c>
      <c r="C7" s="63" t="s">
        <v>0</v>
      </c>
      <c r="D7" s="64" t="s">
        <v>61</v>
      </c>
      <c r="E7" s="63" t="s">
        <v>0</v>
      </c>
      <c r="F7" s="64" t="s">
        <v>61</v>
      </c>
      <c r="G7" s="63" t="s">
        <v>0</v>
      </c>
      <c r="H7" s="64" t="s">
        <v>61</v>
      </c>
      <c r="I7" s="63" t="s">
        <v>0</v>
      </c>
      <c r="J7" s="64" t="s">
        <v>61</v>
      </c>
      <c r="K7" s="63" t="s">
        <v>0</v>
      </c>
      <c r="L7" s="64" t="s">
        <v>61</v>
      </c>
      <c r="M7" s="63" t="s">
        <v>0</v>
      </c>
      <c r="N7" s="64" t="s">
        <v>61</v>
      </c>
      <c r="O7" s="63" t="s">
        <v>0</v>
      </c>
      <c r="P7" s="64" t="s">
        <v>61</v>
      </c>
      <c r="Q7" s="63" t="s">
        <v>0</v>
      </c>
      <c r="R7" s="64" t="s">
        <v>61</v>
      </c>
      <c r="S7" s="63" t="s">
        <v>0</v>
      </c>
      <c r="T7" s="64" t="s">
        <v>61</v>
      </c>
      <c r="U7" s="63" t="s">
        <v>0</v>
      </c>
      <c r="V7" s="64" t="s">
        <v>61</v>
      </c>
    </row>
    <row r="8" spans="1:23" s="59" customFormat="1" ht="12.95" customHeight="1" x14ac:dyDescent="0.3">
      <c r="A8" s="77"/>
      <c r="B8" s="7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</row>
    <row r="9" spans="1:23" s="60" customFormat="1" ht="21.95" customHeight="1" x14ac:dyDescent="0.2">
      <c r="A9" s="87" t="s">
        <v>62</v>
      </c>
      <c r="B9" s="88">
        <v>4</v>
      </c>
      <c r="C9" s="65"/>
      <c r="D9" s="66">
        <f>IF(C9=0,0,$B9*C9)</f>
        <v>0</v>
      </c>
      <c r="E9" s="65"/>
      <c r="F9" s="66">
        <f>IF(E9=0,0,$B9*E9)</f>
        <v>0</v>
      </c>
      <c r="G9" s="65"/>
      <c r="H9" s="66">
        <f>IF(G9=0,0,$B9*G9)</f>
        <v>0</v>
      </c>
      <c r="I9" s="65"/>
      <c r="J9" s="66">
        <f>IF(I9=0,0,$B9*I9)</f>
        <v>0</v>
      </c>
      <c r="K9" s="65"/>
      <c r="L9" s="66">
        <f>IF(K9=0,0,$B9*K9)</f>
        <v>0</v>
      </c>
      <c r="M9" s="65"/>
      <c r="N9" s="66">
        <f>IF(M9=0,0,$B9*M9)</f>
        <v>0</v>
      </c>
      <c r="O9" s="65"/>
      <c r="P9" s="66">
        <f>IF(O9=0,0,$B9*O9)</f>
        <v>0</v>
      </c>
      <c r="Q9" s="65"/>
      <c r="R9" s="66">
        <f>IF(Q9=0,0,$B9*Q9)</f>
        <v>0</v>
      </c>
      <c r="S9" s="65"/>
      <c r="T9" s="66">
        <f>IF(S9=0,0,$B9*S9)</f>
        <v>0</v>
      </c>
      <c r="U9" s="65"/>
      <c r="V9" s="66">
        <f>IF(U9=0,0,$B9*U9)</f>
        <v>0</v>
      </c>
    </row>
    <row r="10" spans="1:23" s="60" customFormat="1" ht="21.95" customHeight="1" x14ac:dyDescent="0.2">
      <c r="A10" s="87" t="s">
        <v>63</v>
      </c>
      <c r="B10" s="88">
        <v>4</v>
      </c>
      <c r="C10" s="65"/>
      <c r="D10" s="66">
        <f>IF(C10=0,0,$B10*C10)</f>
        <v>0</v>
      </c>
      <c r="E10" s="65"/>
      <c r="F10" s="66">
        <f>IF(E10=0,0,$B10*E10)</f>
        <v>0</v>
      </c>
      <c r="G10" s="65"/>
      <c r="H10" s="66">
        <f>IF(G10=0,0,$B10*G10)</f>
        <v>0</v>
      </c>
      <c r="I10" s="65"/>
      <c r="J10" s="66">
        <f>IF(I10=0,0,$B10*I10)</f>
        <v>0</v>
      </c>
      <c r="K10" s="65"/>
      <c r="L10" s="66">
        <f>IF(K10=0,0,$B10*K10)</f>
        <v>0</v>
      </c>
      <c r="M10" s="65"/>
      <c r="N10" s="66">
        <f>IF(M10=0,0,$B10*M10)</f>
        <v>0</v>
      </c>
      <c r="O10" s="65"/>
      <c r="P10" s="66">
        <f>IF(O10=0,0,$B10*O10)</f>
        <v>0</v>
      </c>
      <c r="Q10" s="65"/>
      <c r="R10" s="66">
        <f>IF(Q10=0,0,$B10*Q10)</f>
        <v>0</v>
      </c>
      <c r="S10" s="65"/>
      <c r="T10" s="66">
        <f>IF(S10=0,0,$B10*S10)</f>
        <v>0</v>
      </c>
      <c r="U10" s="65"/>
      <c r="V10" s="66">
        <f>IF(U10=0,0,$B10*U10)</f>
        <v>0</v>
      </c>
    </row>
    <row r="11" spans="1:23" s="61" customFormat="1" ht="21.95" customHeight="1" x14ac:dyDescent="0.2">
      <c r="A11" s="87" t="s">
        <v>64</v>
      </c>
      <c r="B11" s="88">
        <v>3</v>
      </c>
      <c r="C11" s="65"/>
      <c r="D11" s="67">
        <f>IF(C11=0,0,$B11*C11)</f>
        <v>0</v>
      </c>
      <c r="E11" s="65"/>
      <c r="F11" s="67">
        <f>IF(E11=0,0,$B11*E11)</f>
        <v>0</v>
      </c>
      <c r="G11" s="65"/>
      <c r="H11" s="67">
        <f>IF(G11=0,0,$B11*G11)</f>
        <v>0</v>
      </c>
      <c r="I11" s="65"/>
      <c r="J11" s="67">
        <f>IF(I11=0,0,$B11*I11)</f>
        <v>0</v>
      </c>
      <c r="K11" s="65"/>
      <c r="L11" s="67">
        <f>IF(K11=0,0,$B11*K11)</f>
        <v>0</v>
      </c>
      <c r="M11" s="65"/>
      <c r="N11" s="67">
        <f>IF(M11=0,0,$B11*M11)</f>
        <v>0</v>
      </c>
      <c r="O11" s="65"/>
      <c r="P11" s="67">
        <f>IF(O11=0,0,$B11*O11)</f>
        <v>0</v>
      </c>
      <c r="Q11" s="65"/>
      <c r="R11" s="67">
        <f>IF(Q11=0,0,$B11*Q11)</f>
        <v>0</v>
      </c>
      <c r="S11" s="65"/>
      <c r="T11" s="67">
        <f>IF(S11=0,0,$B11*S11)</f>
        <v>0</v>
      </c>
      <c r="U11" s="65"/>
      <c r="V11" s="67">
        <f>IF(U11=0,0,$B11*U11)</f>
        <v>0</v>
      </c>
    </row>
    <row r="12" spans="1:23" s="59" customFormat="1" ht="21.95" customHeight="1" x14ac:dyDescent="0.3">
      <c r="A12" s="195" t="s">
        <v>67</v>
      </c>
      <c r="B12" s="196"/>
      <c r="C12" s="91"/>
      <c r="D12" s="92">
        <f>SUM(D9:D11)</f>
        <v>0</v>
      </c>
      <c r="E12" s="91"/>
      <c r="F12" s="92">
        <f>SUM(F9:F11)</f>
        <v>0</v>
      </c>
      <c r="G12" s="91"/>
      <c r="H12" s="92">
        <f>SUM(H9:H11)</f>
        <v>0</v>
      </c>
      <c r="I12" s="91"/>
      <c r="J12" s="92">
        <f>SUM(J9:J11)</f>
        <v>0</v>
      </c>
      <c r="K12" s="91"/>
      <c r="L12" s="92">
        <f>SUM(L9:L11)</f>
        <v>0</v>
      </c>
      <c r="M12" s="91"/>
      <c r="N12" s="92">
        <f>SUM(N9:N11)</f>
        <v>0</v>
      </c>
      <c r="O12" s="91"/>
      <c r="P12" s="92">
        <f>SUM(P9:P11)</f>
        <v>0</v>
      </c>
      <c r="Q12" s="91"/>
      <c r="R12" s="92">
        <f>SUM(R9:R11)</f>
        <v>0</v>
      </c>
      <c r="S12" s="91"/>
      <c r="T12" s="92">
        <f>SUM(T9:T11)</f>
        <v>0</v>
      </c>
      <c r="U12" s="91"/>
      <c r="V12" s="92">
        <f>SUM(V9:V11)</f>
        <v>0</v>
      </c>
    </row>
    <row r="13" spans="1:23" s="58" customFormat="1" ht="21.95" customHeight="1" x14ac:dyDescent="0.25">
      <c r="A13" s="79"/>
      <c r="B13" s="80"/>
      <c r="C13" s="68"/>
      <c r="D13" s="69" t="str">
        <f>IF(D12&lt;110,"RECALE",IF(C11&lt;5,"RECALE",IF(C10&lt;5,"RECALE",IF(C9&lt;5,"RECALE","RECU"))))</f>
        <v>RECALE</v>
      </c>
      <c r="E13" s="68"/>
      <c r="F13" s="69" t="str">
        <f>IF(F12&lt;110,"RECALE",IF(E11&lt;5,"RECALE",IF(E10&lt;5,"RECALE",IF(E9&lt;5,"RECALE","RECU"))))</f>
        <v>RECALE</v>
      </c>
      <c r="G13" s="68"/>
      <c r="H13" s="69" t="str">
        <f>IF(H12&lt;110,"RECALE",IF(G11&lt;5,"RECALE",IF(G10&lt;5,"RECALE",IF(G9&lt;5,"RECALE","RECU"))))</f>
        <v>RECALE</v>
      </c>
      <c r="I13" s="68"/>
      <c r="J13" s="69" t="str">
        <f>IF(J12&lt;110,"RECALE",IF(I11&lt;5,"RECALE",IF(I10&lt;5,"RECALE",IF(I9&lt;5,"RECALE","RECU"))))</f>
        <v>RECALE</v>
      </c>
      <c r="K13" s="68"/>
      <c r="L13" s="69" t="str">
        <f>IF(L12&lt;110,"RECALE",IF(K11&lt;5,"RECALE",IF(K10&lt;5,"RECALE",IF(K9&lt;5,"RECALE","RECU"))))</f>
        <v>RECALE</v>
      </c>
      <c r="M13" s="68"/>
      <c r="N13" s="69" t="str">
        <f>IF(N12&lt;110,"RECALE",IF(M11&lt;5,"RECALE",IF(M10&lt;5,"RECALE",IF(M9&lt;5,"RECALE","RECU"))))</f>
        <v>RECALE</v>
      </c>
      <c r="O13" s="68"/>
      <c r="P13" s="69" t="str">
        <f>IF(P12&lt;110,"RECALE",IF(O11&lt;5,"RECALE",IF(O10&lt;5,"RECALE",IF(O9&lt;5,"RECALE","RECU"))))</f>
        <v>RECALE</v>
      </c>
      <c r="Q13" s="68"/>
      <c r="R13" s="69" t="str">
        <f>IF(R12&lt;110,"RECALE",IF(Q11&lt;5,"RECALE",IF(Q10&lt;5,"RECALE",IF(Q9&lt;5,"RECALE","RECU"))))</f>
        <v>RECALE</v>
      </c>
      <c r="S13" s="68"/>
      <c r="T13" s="69" t="str">
        <f>IF(T12&lt;110,"RECALE",IF(S11&lt;5,"RECALE",IF(S10&lt;5,"RECALE",IF(S9&lt;5,"RECALE","RECU"))))</f>
        <v>RECALE</v>
      </c>
      <c r="U13" s="68"/>
      <c r="V13" s="69" t="str">
        <f>IF(V12&lt;110,"RECALE",IF(U11&lt;5,"RECALE",IF(U10&lt;5,"RECALE",IF(U9&lt;5,"RECALE","RECU"))))</f>
        <v>RECALE</v>
      </c>
    </row>
    <row r="14" spans="1:23" s="61" customFormat="1" ht="23.1" customHeight="1" x14ac:dyDescent="0.2">
      <c r="A14" s="89" t="s">
        <v>65</v>
      </c>
      <c r="B14" s="90">
        <v>4</v>
      </c>
      <c r="C14" s="65"/>
      <c r="D14" s="67">
        <f>IF(C14=0,0,$B14*C14)</f>
        <v>0</v>
      </c>
      <c r="E14" s="65"/>
      <c r="F14" s="67">
        <f>IF(E14=0,0,$B14*E14)</f>
        <v>0</v>
      </c>
      <c r="G14" s="65"/>
      <c r="H14" s="67">
        <f>IF(G14=0,0,$B14*G14)</f>
        <v>0</v>
      </c>
      <c r="I14" s="65"/>
      <c r="J14" s="67">
        <f>IF(I14=0,0,$B14*I14)</f>
        <v>0</v>
      </c>
      <c r="K14" s="65"/>
      <c r="L14" s="67">
        <f>IF(K14=0,0,$B14*K14)</f>
        <v>0</v>
      </c>
      <c r="M14" s="65"/>
      <c r="N14" s="67">
        <f>IF(M14=0,0,$B14*M14)</f>
        <v>0</v>
      </c>
      <c r="O14" s="65"/>
      <c r="P14" s="67">
        <f>IF(O14=0,0,$B14*O14)</f>
        <v>0</v>
      </c>
      <c r="Q14" s="65"/>
      <c r="R14" s="67">
        <f>IF(Q14=0,0,$B14*Q14)</f>
        <v>0</v>
      </c>
      <c r="S14" s="65"/>
      <c r="T14" s="67">
        <f>IF(S14=0,0,$B14*S14)</f>
        <v>0</v>
      </c>
      <c r="U14" s="65"/>
      <c r="V14" s="67">
        <f>IF(U14=0,0,$B14*U14)</f>
        <v>0</v>
      </c>
    </row>
    <row r="15" spans="1:23" s="61" customFormat="1" ht="23.1" customHeight="1" x14ac:dyDescent="0.2">
      <c r="A15" s="89" t="s">
        <v>2</v>
      </c>
      <c r="B15" s="90">
        <v>2</v>
      </c>
      <c r="C15" s="65"/>
      <c r="D15" s="67">
        <f>IF(C15=0,0,$B15*C15)</f>
        <v>0</v>
      </c>
      <c r="E15" s="65"/>
      <c r="F15" s="67">
        <f>IF(E15=0,0,$B15*E15)</f>
        <v>0</v>
      </c>
      <c r="G15" s="65"/>
      <c r="H15" s="67">
        <f>IF(G15=0,0,$B15*G15)</f>
        <v>0</v>
      </c>
      <c r="I15" s="65"/>
      <c r="J15" s="67">
        <f>IF(I15=0,0,$B15*I15)</f>
        <v>0</v>
      </c>
      <c r="K15" s="65"/>
      <c r="L15" s="67">
        <f>IF(K15=0,0,$B15*K15)</f>
        <v>0</v>
      </c>
      <c r="M15" s="65"/>
      <c r="N15" s="67">
        <f>IF(M15=0,0,$B15*M15)</f>
        <v>0</v>
      </c>
      <c r="O15" s="65"/>
      <c r="P15" s="67">
        <f>IF(O15=0,0,$B15*O15)</f>
        <v>0</v>
      </c>
      <c r="Q15" s="65"/>
      <c r="R15" s="67">
        <f>IF(Q15=0,0,$B15*Q15)</f>
        <v>0</v>
      </c>
      <c r="S15" s="65"/>
      <c r="T15" s="67">
        <f>IF(S15=0,0,$B15*S15)</f>
        <v>0</v>
      </c>
      <c r="U15" s="65"/>
      <c r="V15" s="67">
        <f>IF(U15=0,0,$B15*U15)</f>
        <v>0</v>
      </c>
    </row>
    <row r="16" spans="1:23" s="59" customFormat="1" ht="23.1" customHeight="1" x14ac:dyDescent="0.3">
      <c r="A16" s="189" t="s">
        <v>68</v>
      </c>
      <c r="B16" s="190"/>
      <c r="C16" s="93"/>
      <c r="D16" s="94">
        <f>SUM(D14:D15)</f>
        <v>0</v>
      </c>
      <c r="E16" s="93"/>
      <c r="F16" s="94">
        <f>SUM(F14:F15)</f>
        <v>0</v>
      </c>
      <c r="G16" s="93"/>
      <c r="H16" s="94">
        <f>SUM(H14:H15)</f>
        <v>0</v>
      </c>
      <c r="I16" s="93"/>
      <c r="J16" s="94">
        <f>SUM(J14:J15)</f>
        <v>0</v>
      </c>
      <c r="K16" s="93"/>
      <c r="L16" s="94">
        <f>SUM(L14:L15)</f>
        <v>0</v>
      </c>
      <c r="M16" s="93"/>
      <c r="N16" s="94">
        <f>SUM(N14:N15)</f>
        <v>0</v>
      </c>
      <c r="O16" s="93"/>
      <c r="P16" s="94">
        <f>SUM(P14:P15)</f>
        <v>0</v>
      </c>
      <c r="Q16" s="93"/>
      <c r="R16" s="94">
        <f>SUM(R14:R15)</f>
        <v>0</v>
      </c>
      <c r="S16" s="93"/>
      <c r="T16" s="94">
        <f>SUM(T14:T15)</f>
        <v>0</v>
      </c>
      <c r="U16" s="93"/>
      <c r="V16" s="94">
        <f>SUM(V14:V15)</f>
        <v>0</v>
      </c>
    </row>
    <row r="17" spans="1:22" s="57" customFormat="1" ht="23.1" customHeight="1" x14ac:dyDescent="0.25">
      <c r="A17" s="82"/>
      <c r="B17" s="83"/>
      <c r="C17" s="70"/>
      <c r="D17" s="69" t="str">
        <f>IF(D16&lt;60,"RECALE",IF(C15&lt;10,"RECALE",IF(C14&lt;5,"RECALE","RECU")))</f>
        <v>RECALE</v>
      </c>
      <c r="E17" s="70"/>
      <c r="F17" s="69" t="str">
        <f>IF(F16&lt;60,"RECALE",IF(E15&lt;10,"RECALE",IF(E14&lt;5,"RECALE","RECU")))</f>
        <v>RECALE</v>
      </c>
      <c r="G17" s="70"/>
      <c r="H17" s="69" t="str">
        <f>IF(H16&lt;60,"RECALE",IF(G15&lt;10,"RECALE",IF(G14&lt;5,"RECALE","RECU")))</f>
        <v>RECALE</v>
      </c>
      <c r="I17" s="70"/>
      <c r="J17" s="69" t="str">
        <f>IF(J16&lt;60,"RECALE",IF(I15&lt;10,"RECALE",IF(I14&lt;5,"RECALE","RECU")))</f>
        <v>RECALE</v>
      </c>
      <c r="K17" s="70"/>
      <c r="L17" s="69" t="str">
        <f>IF(L16&lt;60,"RECALE",IF(K15&lt;10,"RECALE",IF(K14&lt;5,"RECALE","RECU")))</f>
        <v>RECALE</v>
      </c>
      <c r="M17" s="70"/>
      <c r="N17" s="69" t="str">
        <f>IF(N16&lt;60,"RECALE",IF(M15&lt;10,"RECALE",IF(M14&lt;5,"RECALE","RECU")))</f>
        <v>RECALE</v>
      </c>
      <c r="O17" s="70"/>
      <c r="P17" s="69" t="str">
        <f>IF(P16&lt;60,"RECALE",IF(O15&lt;10,"RECALE",IF(O14&lt;5,"RECALE","RECU")))</f>
        <v>RECALE</v>
      </c>
      <c r="Q17" s="70"/>
      <c r="R17" s="69" t="str">
        <f>IF(R16&lt;60,"RECALE",IF(Q15&lt;10,"RECALE",IF(Q14&lt;5,"RECALE","RECU")))</f>
        <v>RECALE</v>
      </c>
      <c r="S17" s="70"/>
      <c r="T17" s="69" t="str">
        <f>IF(T16&lt;60,"RECALE",IF(S15&lt;10,"RECALE",IF(S14&lt;5,"RECALE","RECU")))</f>
        <v>RECALE</v>
      </c>
      <c r="U17" s="70"/>
      <c r="V17" s="69" t="str">
        <f>IF(V16&lt;60,"RECALE",IF(U15&lt;10,"RECALE",IF(U14&lt;5,"RECALE","RECU")))</f>
        <v>RECALE</v>
      </c>
    </row>
    <row r="18" spans="1:22" s="59" customFormat="1" ht="14.1" customHeight="1" x14ac:dyDescent="0.3">
      <c r="A18" s="84"/>
      <c r="B18" s="81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</row>
    <row r="19" spans="1:22" s="59" customFormat="1" ht="19.5" customHeight="1" x14ac:dyDescent="0.3">
      <c r="A19" s="82" t="s">
        <v>66</v>
      </c>
      <c r="B19" s="81"/>
      <c r="C19" s="71"/>
      <c r="D19" s="72">
        <f>D12+D16</f>
        <v>0</v>
      </c>
      <c r="E19" s="71"/>
      <c r="F19" s="72">
        <f>F12+F16</f>
        <v>0</v>
      </c>
      <c r="G19" s="71"/>
      <c r="H19" s="72">
        <f>H12+H16</f>
        <v>0</v>
      </c>
      <c r="I19" s="71"/>
      <c r="J19" s="72">
        <f>J12+J16</f>
        <v>0</v>
      </c>
      <c r="K19" s="71"/>
      <c r="L19" s="72">
        <f>L12+L16</f>
        <v>0</v>
      </c>
      <c r="M19" s="71"/>
      <c r="N19" s="72">
        <f>N12+N16</f>
        <v>0</v>
      </c>
      <c r="O19" s="71"/>
      <c r="P19" s="72">
        <f>P12+P16</f>
        <v>0</v>
      </c>
      <c r="Q19" s="71"/>
      <c r="R19" s="72">
        <f>R12+R16</f>
        <v>0</v>
      </c>
      <c r="S19" s="71"/>
      <c r="T19" s="72">
        <f>T12+T16</f>
        <v>0</v>
      </c>
      <c r="U19" s="71"/>
      <c r="V19" s="72">
        <f>V12+V16</f>
        <v>0</v>
      </c>
    </row>
    <row r="20" spans="1:22" s="59" customFormat="1" ht="21" thickBot="1" x14ac:dyDescent="0.35">
      <c r="A20" s="85" t="s">
        <v>71</v>
      </c>
      <c r="B20" s="8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</row>
    <row r="21" spans="1:22" ht="13.5" thickBot="1" x14ac:dyDescent="0.25">
      <c r="B21" s="1"/>
      <c r="C21" s="1"/>
      <c r="D21" s="62"/>
    </row>
    <row r="22" spans="1:22" ht="18.95" customHeight="1" thickBot="1" x14ac:dyDescent="0.35">
      <c r="A22" s="4" t="s">
        <v>1</v>
      </c>
      <c r="B22" s="5"/>
      <c r="C22" s="193" t="s">
        <v>3</v>
      </c>
      <c r="D22" s="194"/>
      <c r="E22" s="179" t="s">
        <v>4</v>
      </c>
      <c r="F22" s="180"/>
      <c r="G22" s="179" t="s">
        <v>5</v>
      </c>
      <c r="H22" s="180"/>
      <c r="I22" s="179" t="s">
        <v>6</v>
      </c>
      <c r="J22" s="180"/>
      <c r="K22" s="179" t="s">
        <v>7</v>
      </c>
      <c r="L22" s="180"/>
      <c r="M22" s="179" t="s">
        <v>8</v>
      </c>
      <c r="N22" s="180"/>
      <c r="O22" s="179" t="s">
        <v>9</v>
      </c>
      <c r="P22" s="180"/>
      <c r="Q22" s="179" t="s">
        <v>10</v>
      </c>
      <c r="R22" s="180"/>
      <c r="S22" s="179" t="s">
        <v>11</v>
      </c>
      <c r="T22" s="180"/>
      <c r="U22" s="179" t="s">
        <v>12</v>
      </c>
      <c r="V22" s="180"/>
    </row>
    <row r="23" spans="1:22" ht="60" customHeight="1" thickBot="1" x14ac:dyDescent="0.25">
      <c r="A23" s="169" t="s">
        <v>49</v>
      </c>
      <c r="B23" s="170"/>
      <c r="C23" s="181">
        <f>Jury!D22</f>
        <v>0</v>
      </c>
      <c r="D23" s="182"/>
      <c r="E23" s="181">
        <f>Jury!D23</f>
        <v>0</v>
      </c>
      <c r="F23" s="182"/>
      <c r="G23" s="181">
        <f>Jury!D24</f>
        <v>0</v>
      </c>
      <c r="H23" s="182"/>
      <c r="I23" s="181">
        <f>Jury!D25</f>
        <v>0</v>
      </c>
      <c r="J23" s="182"/>
      <c r="K23" s="181">
        <f>Jury!D26</f>
        <v>0</v>
      </c>
      <c r="L23" s="182"/>
      <c r="M23" s="181">
        <f>Jury!D27</f>
        <v>0</v>
      </c>
      <c r="N23" s="182"/>
      <c r="O23" s="181">
        <f>Jury!D28</f>
        <v>0</v>
      </c>
      <c r="P23" s="182"/>
      <c r="Q23" s="181">
        <f>Jury!D29</f>
        <v>0</v>
      </c>
      <c r="R23" s="182"/>
      <c r="S23" s="181">
        <f>Jury!D30</f>
        <v>0</v>
      </c>
      <c r="T23" s="182"/>
      <c r="U23" s="181">
        <f>Jury!D31</f>
        <v>0</v>
      </c>
      <c r="V23" s="182"/>
    </row>
    <row r="24" spans="1:22" ht="60" customHeight="1" thickBot="1" x14ac:dyDescent="0.25">
      <c r="A24" s="171" t="s">
        <v>48</v>
      </c>
      <c r="B24" s="172"/>
      <c r="C24" s="185"/>
      <c r="D24" s="186"/>
      <c r="E24" s="185"/>
      <c r="F24" s="186"/>
      <c r="G24" s="183"/>
      <c r="H24" s="184"/>
      <c r="I24" s="183"/>
      <c r="J24" s="184"/>
      <c r="K24" s="183"/>
      <c r="L24" s="184"/>
      <c r="M24" s="183"/>
      <c r="N24" s="184"/>
      <c r="O24" s="183"/>
      <c r="P24" s="184"/>
      <c r="Q24" s="183"/>
      <c r="R24" s="184"/>
      <c r="S24" s="183"/>
      <c r="T24" s="184"/>
      <c r="U24" s="183"/>
      <c r="V24" s="184"/>
    </row>
    <row r="25" spans="1:22" ht="17.25" customHeight="1" x14ac:dyDescent="0.2">
      <c r="A25" s="6"/>
      <c r="B25" s="6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22" ht="15.75" customHeight="1" x14ac:dyDescent="0.2"/>
  </sheetData>
  <mergeCells count="69">
    <mergeCell ref="K24:L24"/>
    <mergeCell ref="A24:B24"/>
    <mergeCell ref="C24:D24"/>
    <mergeCell ref="E24:F24"/>
    <mergeCell ref="G24:H24"/>
    <mergeCell ref="I24:J24"/>
    <mergeCell ref="M24:N24"/>
    <mergeCell ref="O24:P24"/>
    <mergeCell ref="Q24:R24"/>
    <mergeCell ref="S24:T24"/>
    <mergeCell ref="U24:V24"/>
    <mergeCell ref="K23:L23"/>
    <mergeCell ref="M23:N23"/>
    <mergeCell ref="O23:P23"/>
    <mergeCell ref="Q23:R23"/>
    <mergeCell ref="S23:T23"/>
    <mergeCell ref="U23:V23"/>
    <mergeCell ref="M22:N22"/>
    <mergeCell ref="O22:P22"/>
    <mergeCell ref="Q22:R22"/>
    <mergeCell ref="S22:T22"/>
    <mergeCell ref="U22:V22"/>
    <mergeCell ref="A16:B16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K22:L22"/>
    <mergeCell ref="M6:N6"/>
    <mergeCell ref="O6:P6"/>
    <mergeCell ref="Q6:R6"/>
    <mergeCell ref="S6:T6"/>
    <mergeCell ref="K6:L6"/>
    <mergeCell ref="U5:V5"/>
    <mergeCell ref="C6:D6"/>
    <mergeCell ref="E6:F6"/>
    <mergeCell ref="G6:H6"/>
    <mergeCell ref="I6:J6"/>
    <mergeCell ref="U6:V6"/>
    <mergeCell ref="A12:B12"/>
    <mergeCell ref="M5:N5"/>
    <mergeCell ref="O5:P5"/>
    <mergeCell ref="Q5:R5"/>
    <mergeCell ref="S5:T5"/>
    <mergeCell ref="M4:N4"/>
    <mergeCell ref="O4:P4"/>
    <mergeCell ref="Q4:R4"/>
    <mergeCell ref="S4:T4"/>
    <mergeCell ref="U4:V4"/>
    <mergeCell ref="A1:F3"/>
    <mergeCell ref="H1:L1"/>
    <mergeCell ref="H2:L2"/>
    <mergeCell ref="G3:L3"/>
    <mergeCell ref="A4:B6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conditionalFormatting sqref="D13">
    <cfRule type="containsText" dxfId="160" priority="79" operator="containsText" text="RECALE">
      <formula>NOT(ISERROR(SEARCH("RECALE",D13)))</formula>
    </cfRule>
    <cfRule type="containsText" dxfId="159" priority="80" operator="containsText" text="RECU">
      <formula>NOT(ISERROR(SEARCH("RECU",D13)))</formula>
    </cfRule>
  </conditionalFormatting>
  <conditionalFormatting sqref="D18:D19">
    <cfRule type="containsText" dxfId="158" priority="77" operator="containsText" text="RECALE">
      <formula>NOT(ISERROR(SEARCH("RECALE",D18)))</formula>
    </cfRule>
    <cfRule type="containsText" dxfId="157" priority="78" operator="containsText" text="RECU">
      <formula>NOT(ISERROR(SEARCH("RECU",D18)))</formula>
    </cfRule>
  </conditionalFormatting>
  <conditionalFormatting sqref="D17">
    <cfRule type="containsText" dxfId="156" priority="75" operator="containsText" text="RECALE">
      <formula>NOT(ISERROR(SEARCH("RECALE",D17)))</formula>
    </cfRule>
    <cfRule type="containsText" dxfId="155" priority="76" operator="containsText" text="RECU">
      <formula>NOT(ISERROR(SEARCH("RECU",D17)))</formula>
    </cfRule>
  </conditionalFormatting>
  <conditionalFormatting sqref="C6:D6">
    <cfRule type="containsText" dxfId="154" priority="73" operator="containsText" text="RECALE">
      <formula>NOT(ISERROR(SEARCH("RECALE",C6)))</formula>
    </cfRule>
    <cfRule type="containsText" dxfId="153" priority="74" operator="containsText" text="RECU">
      <formula>NOT(ISERROR(SEARCH("RECU",C6)))</formula>
    </cfRule>
  </conditionalFormatting>
  <conditionalFormatting sqref="G6:H6">
    <cfRule type="containsText" dxfId="152" priority="69" operator="containsText" text="RECALE">
      <formula>NOT(ISERROR(SEARCH("RECALE",G6)))</formula>
    </cfRule>
    <cfRule type="containsText" dxfId="151" priority="70" operator="containsText" text="RECU">
      <formula>NOT(ISERROR(SEARCH("RECU",G6)))</formula>
    </cfRule>
  </conditionalFormatting>
  <conditionalFormatting sqref="O6:P6">
    <cfRule type="containsText" dxfId="150" priority="61" operator="containsText" text="RECALE">
      <formula>NOT(ISERROR(SEARCH("RECALE",O6)))</formula>
    </cfRule>
    <cfRule type="containsText" dxfId="149" priority="62" operator="containsText" text="RECU">
      <formula>NOT(ISERROR(SEARCH("RECU",O6)))</formula>
    </cfRule>
  </conditionalFormatting>
  <conditionalFormatting sqref="K6:L6">
    <cfRule type="containsText" dxfId="148" priority="65" operator="containsText" text="RECALE">
      <formula>NOT(ISERROR(SEARCH("RECALE",K6)))</formula>
    </cfRule>
    <cfRule type="containsText" dxfId="147" priority="66" operator="containsText" text="RECU">
      <formula>NOT(ISERROR(SEARCH("RECU",K6)))</formula>
    </cfRule>
  </conditionalFormatting>
  <conditionalFormatting sqref="E6:F6">
    <cfRule type="containsText" dxfId="146" priority="71" operator="containsText" text="RECALE">
      <formula>NOT(ISERROR(SEARCH("RECALE",E6)))</formula>
    </cfRule>
    <cfRule type="containsText" dxfId="145" priority="72" operator="containsText" text="RECU">
      <formula>NOT(ISERROR(SEARCH("RECU",E6)))</formula>
    </cfRule>
  </conditionalFormatting>
  <conditionalFormatting sqref="I6:J6">
    <cfRule type="containsText" dxfId="144" priority="67" operator="containsText" text="RECALE">
      <formula>NOT(ISERROR(SEARCH("RECALE",I6)))</formula>
    </cfRule>
    <cfRule type="containsText" dxfId="143" priority="68" operator="containsText" text="RECU">
      <formula>NOT(ISERROR(SEARCH("RECU",I6)))</formula>
    </cfRule>
  </conditionalFormatting>
  <conditionalFormatting sqref="M6:N6">
    <cfRule type="containsText" dxfId="142" priority="63" operator="containsText" text="RECALE">
      <formula>NOT(ISERROR(SEARCH("RECALE",M6)))</formula>
    </cfRule>
    <cfRule type="containsText" dxfId="141" priority="64" operator="containsText" text="RECU">
      <formula>NOT(ISERROR(SEARCH("RECU",M6)))</formula>
    </cfRule>
  </conditionalFormatting>
  <conditionalFormatting sqref="Q6:R6">
    <cfRule type="containsText" dxfId="140" priority="59" operator="containsText" text="RECALE">
      <formula>NOT(ISERROR(SEARCH("RECALE",Q6)))</formula>
    </cfRule>
    <cfRule type="containsText" dxfId="139" priority="60" operator="containsText" text="RECU">
      <formula>NOT(ISERROR(SEARCH("RECU",Q6)))</formula>
    </cfRule>
  </conditionalFormatting>
  <conditionalFormatting sqref="F13">
    <cfRule type="containsText" dxfId="138" priority="57" operator="containsText" text="RECALE">
      <formula>NOT(ISERROR(SEARCH("RECALE",F13)))</formula>
    </cfRule>
    <cfRule type="containsText" dxfId="137" priority="58" operator="containsText" text="RECU">
      <formula>NOT(ISERROR(SEARCH("RECU",F13)))</formula>
    </cfRule>
  </conditionalFormatting>
  <conditionalFormatting sqref="F18:F19">
    <cfRule type="containsText" dxfId="136" priority="55" operator="containsText" text="RECALE">
      <formula>NOT(ISERROR(SEARCH("RECALE",F18)))</formula>
    </cfRule>
    <cfRule type="containsText" dxfId="135" priority="56" operator="containsText" text="RECU">
      <formula>NOT(ISERROR(SEARCH("RECU",F18)))</formula>
    </cfRule>
  </conditionalFormatting>
  <conditionalFormatting sqref="F17">
    <cfRule type="containsText" dxfId="134" priority="53" operator="containsText" text="RECALE">
      <formula>NOT(ISERROR(SEARCH("RECALE",F17)))</formula>
    </cfRule>
    <cfRule type="containsText" dxfId="133" priority="54" operator="containsText" text="RECU">
      <formula>NOT(ISERROR(SEARCH("RECU",F17)))</formula>
    </cfRule>
  </conditionalFormatting>
  <conditionalFormatting sqref="H13">
    <cfRule type="containsText" dxfId="132" priority="51" operator="containsText" text="RECALE">
      <formula>NOT(ISERROR(SEARCH("RECALE",H13)))</formula>
    </cfRule>
    <cfRule type="containsText" dxfId="131" priority="52" operator="containsText" text="RECU">
      <formula>NOT(ISERROR(SEARCH("RECU",H13)))</formula>
    </cfRule>
  </conditionalFormatting>
  <conditionalFormatting sqref="H18:H19">
    <cfRule type="containsText" dxfId="130" priority="49" operator="containsText" text="RECALE">
      <formula>NOT(ISERROR(SEARCH("RECALE",H18)))</formula>
    </cfRule>
    <cfRule type="containsText" dxfId="129" priority="50" operator="containsText" text="RECU">
      <formula>NOT(ISERROR(SEARCH("RECU",H18)))</formula>
    </cfRule>
  </conditionalFormatting>
  <conditionalFormatting sqref="H17">
    <cfRule type="containsText" dxfId="128" priority="47" operator="containsText" text="RECALE">
      <formula>NOT(ISERROR(SEARCH("RECALE",H17)))</formula>
    </cfRule>
    <cfRule type="containsText" dxfId="127" priority="48" operator="containsText" text="RECU">
      <formula>NOT(ISERROR(SEARCH("RECU",H17)))</formula>
    </cfRule>
  </conditionalFormatting>
  <conditionalFormatting sqref="J13">
    <cfRule type="containsText" dxfId="126" priority="45" operator="containsText" text="RECALE">
      <formula>NOT(ISERROR(SEARCH("RECALE",J13)))</formula>
    </cfRule>
    <cfRule type="containsText" dxfId="125" priority="46" operator="containsText" text="RECU">
      <formula>NOT(ISERROR(SEARCH("RECU",J13)))</formula>
    </cfRule>
  </conditionalFormatting>
  <conditionalFormatting sqref="J18:J19">
    <cfRule type="containsText" dxfId="124" priority="43" operator="containsText" text="RECALE">
      <formula>NOT(ISERROR(SEARCH("RECALE",J18)))</formula>
    </cfRule>
    <cfRule type="containsText" dxfId="123" priority="44" operator="containsText" text="RECU">
      <formula>NOT(ISERROR(SEARCH("RECU",J18)))</formula>
    </cfRule>
  </conditionalFormatting>
  <conditionalFormatting sqref="J17">
    <cfRule type="containsText" dxfId="122" priority="41" operator="containsText" text="RECALE">
      <formula>NOT(ISERROR(SEARCH("RECALE",J17)))</formula>
    </cfRule>
    <cfRule type="containsText" dxfId="121" priority="42" operator="containsText" text="RECU">
      <formula>NOT(ISERROR(SEARCH("RECU",J17)))</formula>
    </cfRule>
  </conditionalFormatting>
  <conditionalFormatting sqref="L13">
    <cfRule type="containsText" dxfId="120" priority="39" operator="containsText" text="RECALE">
      <formula>NOT(ISERROR(SEARCH("RECALE",L13)))</formula>
    </cfRule>
    <cfRule type="containsText" dxfId="119" priority="40" operator="containsText" text="RECU">
      <formula>NOT(ISERROR(SEARCH("RECU",L13)))</formula>
    </cfRule>
  </conditionalFormatting>
  <conditionalFormatting sqref="L18:L19">
    <cfRule type="containsText" dxfId="118" priority="37" operator="containsText" text="RECALE">
      <formula>NOT(ISERROR(SEARCH("RECALE",L18)))</formula>
    </cfRule>
    <cfRule type="containsText" dxfId="117" priority="38" operator="containsText" text="RECU">
      <formula>NOT(ISERROR(SEARCH("RECU",L18)))</formula>
    </cfRule>
  </conditionalFormatting>
  <conditionalFormatting sqref="L17">
    <cfRule type="containsText" dxfId="116" priority="35" operator="containsText" text="RECALE">
      <formula>NOT(ISERROR(SEARCH("RECALE",L17)))</formula>
    </cfRule>
    <cfRule type="containsText" dxfId="115" priority="36" operator="containsText" text="RECU">
      <formula>NOT(ISERROR(SEARCH("RECU",L17)))</formula>
    </cfRule>
  </conditionalFormatting>
  <conditionalFormatting sqref="N13">
    <cfRule type="containsText" dxfId="114" priority="33" operator="containsText" text="RECALE">
      <formula>NOT(ISERROR(SEARCH("RECALE",N13)))</formula>
    </cfRule>
    <cfRule type="containsText" dxfId="113" priority="34" operator="containsText" text="RECU">
      <formula>NOT(ISERROR(SEARCH("RECU",N13)))</formula>
    </cfRule>
  </conditionalFormatting>
  <conditionalFormatting sqref="N18:N19">
    <cfRule type="containsText" dxfId="112" priority="31" operator="containsText" text="RECALE">
      <formula>NOT(ISERROR(SEARCH("RECALE",N18)))</formula>
    </cfRule>
    <cfRule type="containsText" dxfId="111" priority="32" operator="containsText" text="RECU">
      <formula>NOT(ISERROR(SEARCH("RECU",N18)))</formula>
    </cfRule>
  </conditionalFormatting>
  <conditionalFormatting sqref="N17">
    <cfRule type="containsText" dxfId="110" priority="29" operator="containsText" text="RECALE">
      <formula>NOT(ISERROR(SEARCH("RECALE",N17)))</formula>
    </cfRule>
    <cfRule type="containsText" dxfId="109" priority="30" operator="containsText" text="RECU">
      <formula>NOT(ISERROR(SEARCH("RECU",N17)))</formula>
    </cfRule>
  </conditionalFormatting>
  <conditionalFormatting sqref="P13">
    <cfRule type="containsText" dxfId="108" priority="27" operator="containsText" text="RECALE">
      <formula>NOT(ISERROR(SEARCH("RECALE",P13)))</formula>
    </cfRule>
    <cfRule type="containsText" dxfId="107" priority="28" operator="containsText" text="RECU">
      <formula>NOT(ISERROR(SEARCH("RECU",P13)))</formula>
    </cfRule>
  </conditionalFormatting>
  <conditionalFormatting sqref="P18:P19">
    <cfRule type="containsText" dxfId="106" priority="25" operator="containsText" text="RECALE">
      <formula>NOT(ISERROR(SEARCH("RECALE",P18)))</formula>
    </cfRule>
    <cfRule type="containsText" dxfId="105" priority="26" operator="containsText" text="RECU">
      <formula>NOT(ISERROR(SEARCH("RECU",P18)))</formula>
    </cfRule>
  </conditionalFormatting>
  <conditionalFormatting sqref="P17">
    <cfRule type="containsText" dxfId="104" priority="23" operator="containsText" text="RECALE">
      <formula>NOT(ISERROR(SEARCH("RECALE",P17)))</formula>
    </cfRule>
    <cfRule type="containsText" dxfId="103" priority="24" operator="containsText" text="RECU">
      <formula>NOT(ISERROR(SEARCH("RECU",P17)))</formula>
    </cfRule>
  </conditionalFormatting>
  <conditionalFormatting sqref="R13">
    <cfRule type="containsText" dxfId="102" priority="21" operator="containsText" text="RECALE">
      <formula>NOT(ISERROR(SEARCH("RECALE",R13)))</formula>
    </cfRule>
    <cfRule type="containsText" dxfId="101" priority="22" operator="containsText" text="RECU">
      <formula>NOT(ISERROR(SEARCH("RECU",R13)))</formula>
    </cfRule>
  </conditionalFormatting>
  <conditionalFormatting sqref="R18:R19">
    <cfRule type="containsText" dxfId="100" priority="19" operator="containsText" text="RECALE">
      <formula>NOT(ISERROR(SEARCH("RECALE",R18)))</formula>
    </cfRule>
    <cfRule type="containsText" dxfId="99" priority="20" operator="containsText" text="RECU">
      <formula>NOT(ISERROR(SEARCH("RECU",R18)))</formula>
    </cfRule>
  </conditionalFormatting>
  <conditionalFormatting sqref="R17">
    <cfRule type="containsText" dxfId="98" priority="17" operator="containsText" text="RECALE">
      <formula>NOT(ISERROR(SEARCH("RECALE",R17)))</formula>
    </cfRule>
    <cfRule type="containsText" dxfId="97" priority="18" operator="containsText" text="RECU">
      <formula>NOT(ISERROR(SEARCH("RECU",R17)))</formula>
    </cfRule>
  </conditionalFormatting>
  <conditionalFormatting sqref="S6:T6">
    <cfRule type="containsText" dxfId="96" priority="15" operator="containsText" text="RECALE">
      <formula>NOT(ISERROR(SEARCH("RECALE",S6)))</formula>
    </cfRule>
    <cfRule type="containsText" dxfId="95" priority="16" operator="containsText" text="RECU">
      <formula>NOT(ISERROR(SEARCH("RECU",S6)))</formula>
    </cfRule>
  </conditionalFormatting>
  <conditionalFormatting sqref="T13">
    <cfRule type="containsText" dxfId="94" priority="13" operator="containsText" text="RECALE">
      <formula>NOT(ISERROR(SEARCH("RECALE",T13)))</formula>
    </cfRule>
    <cfRule type="containsText" dxfId="93" priority="14" operator="containsText" text="RECU">
      <formula>NOT(ISERROR(SEARCH("RECU",T13)))</formula>
    </cfRule>
  </conditionalFormatting>
  <conditionalFormatting sqref="T18:T19">
    <cfRule type="containsText" dxfId="92" priority="11" operator="containsText" text="RECALE">
      <formula>NOT(ISERROR(SEARCH("RECALE",T18)))</formula>
    </cfRule>
    <cfRule type="containsText" dxfId="91" priority="12" operator="containsText" text="RECU">
      <formula>NOT(ISERROR(SEARCH("RECU",T18)))</formula>
    </cfRule>
  </conditionalFormatting>
  <conditionalFormatting sqref="T17">
    <cfRule type="containsText" dxfId="90" priority="9" operator="containsText" text="RECALE">
      <formula>NOT(ISERROR(SEARCH("RECALE",T17)))</formula>
    </cfRule>
    <cfRule type="containsText" dxfId="89" priority="10" operator="containsText" text="RECU">
      <formula>NOT(ISERROR(SEARCH("RECU",T17)))</formula>
    </cfRule>
  </conditionalFormatting>
  <conditionalFormatting sqref="U6:V6">
    <cfRule type="containsText" dxfId="88" priority="7" operator="containsText" text="RECALE">
      <formula>NOT(ISERROR(SEARCH("RECALE",U6)))</formula>
    </cfRule>
    <cfRule type="containsText" dxfId="87" priority="8" operator="containsText" text="RECU">
      <formula>NOT(ISERROR(SEARCH("RECU",U6)))</formula>
    </cfRule>
  </conditionalFormatting>
  <conditionalFormatting sqref="V13">
    <cfRule type="containsText" dxfId="86" priority="5" operator="containsText" text="RECALE">
      <formula>NOT(ISERROR(SEARCH("RECALE",V13)))</formula>
    </cfRule>
    <cfRule type="containsText" dxfId="85" priority="6" operator="containsText" text="RECU">
      <formula>NOT(ISERROR(SEARCH("RECU",V13)))</formula>
    </cfRule>
  </conditionalFormatting>
  <conditionalFormatting sqref="V18:V19">
    <cfRule type="containsText" dxfId="84" priority="3" operator="containsText" text="RECALE">
      <formula>NOT(ISERROR(SEARCH("RECALE",V18)))</formula>
    </cfRule>
    <cfRule type="containsText" dxfId="83" priority="4" operator="containsText" text="RECU">
      <formula>NOT(ISERROR(SEARCH("RECU",V18)))</formula>
    </cfRule>
  </conditionalFormatting>
  <conditionalFormatting sqref="V17">
    <cfRule type="containsText" dxfId="82" priority="1" operator="containsText" text="RECALE">
      <formula>NOT(ISERROR(SEARCH("RECALE",V17)))</formula>
    </cfRule>
    <cfRule type="containsText" dxfId="81" priority="2" operator="containsText" text="RECU">
      <formula>NOT(ISERROR(SEARCH("RECU",V17)))</formula>
    </cfRule>
  </conditionalFormatting>
  <printOptions horizontalCentered="1" verticalCentered="1"/>
  <pageMargins left="0.39000000000000007" right="0.39000000000000007" top="0.16" bottom="0.2" header="0.12000000000000001" footer="0.16"/>
  <pageSetup paperSize="9" scale="46" orientation="landscape" horizontalDpi="300" verticalDpi="300"/>
  <headerFooter alignWithMargins="0">
    <oddHeader xml:space="preserve">&amp;CEXAMEN INITIATEUR CLUB </oddHeader>
    <oddFooter>&amp;L&amp;F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zoomScale="60" zoomScaleNormal="60" workbookViewId="0">
      <selection activeCell="H38" sqref="H38"/>
    </sheetView>
  </sheetViews>
  <sheetFormatPr defaultColWidth="11.42578125" defaultRowHeight="12.75" x14ac:dyDescent="0.2"/>
  <cols>
    <col min="1" max="1" width="50.140625" bestFit="1" customWidth="1"/>
    <col min="2" max="2" width="9.140625" customWidth="1"/>
    <col min="3" max="18" width="11" customWidth="1"/>
  </cols>
  <sheetData>
    <row r="1" spans="1:27" ht="42" customHeight="1" x14ac:dyDescent="0.2">
      <c r="A1" s="191"/>
      <c r="B1" s="191"/>
      <c r="C1" s="191"/>
      <c r="D1" s="191"/>
      <c r="E1" s="191"/>
      <c r="F1" s="191"/>
      <c r="G1" s="40" t="s">
        <v>30</v>
      </c>
      <c r="H1" s="197" t="str">
        <f>Jury!D12</f>
        <v>xxxx</v>
      </c>
      <c r="I1" s="198"/>
      <c r="J1" s="198"/>
      <c r="K1" s="198"/>
      <c r="L1" s="198"/>
      <c r="Q1" s="95"/>
      <c r="R1" s="95"/>
      <c r="S1" s="95"/>
      <c r="T1" s="95"/>
      <c r="U1" s="95"/>
      <c r="V1" s="95"/>
    </row>
    <row r="2" spans="1:27" ht="42" customHeight="1" x14ac:dyDescent="0.2">
      <c r="A2" s="191"/>
      <c r="B2" s="191"/>
      <c r="C2" s="191"/>
      <c r="D2" s="191"/>
      <c r="E2" s="191"/>
      <c r="F2" s="191"/>
      <c r="G2" s="40" t="s">
        <v>31</v>
      </c>
      <c r="H2" s="199" t="str">
        <f>Jury!D13</f>
        <v>xxxx</v>
      </c>
      <c r="I2" s="198"/>
      <c r="J2" s="198"/>
      <c r="K2" s="198"/>
      <c r="L2" s="198"/>
      <c r="Q2" s="95"/>
      <c r="R2" s="95"/>
      <c r="S2" s="95"/>
      <c r="T2" s="95"/>
      <c r="U2" s="95"/>
      <c r="V2" s="95"/>
    </row>
    <row r="3" spans="1:27" ht="42" customHeight="1" thickBot="1" x14ac:dyDescent="0.25">
      <c r="A3" s="191"/>
      <c r="B3" s="191"/>
      <c r="C3" s="191"/>
      <c r="D3" s="191"/>
      <c r="E3" s="191"/>
      <c r="F3" s="191"/>
      <c r="G3" s="188" t="str">
        <f>Jury!D14</f>
        <v>CTR  Auvergne-Rhône-Alpes</v>
      </c>
      <c r="H3" s="188"/>
      <c r="I3" s="188"/>
      <c r="J3" s="188"/>
      <c r="K3" s="188"/>
      <c r="L3" s="188"/>
      <c r="Q3" s="96"/>
      <c r="R3" s="96"/>
      <c r="S3" s="96"/>
      <c r="T3" s="96"/>
      <c r="U3" s="96"/>
      <c r="V3" s="96"/>
    </row>
    <row r="4" spans="1:27" ht="15.95" customHeight="1" x14ac:dyDescent="0.2">
      <c r="A4" s="191" t="s">
        <v>72</v>
      </c>
      <c r="B4" s="191"/>
      <c r="C4" s="200" t="s">
        <v>42</v>
      </c>
      <c r="D4" s="201"/>
      <c r="E4" s="200" t="s">
        <v>43</v>
      </c>
      <c r="F4" s="201"/>
      <c r="G4" s="200" t="s">
        <v>44</v>
      </c>
      <c r="H4" s="201"/>
      <c r="I4" s="200" t="s">
        <v>45</v>
      </c>
      <c r="J4" s="201"/>
      <c r="K4" s="200" t="s">
        <v>46</v>
      </c>
      <c r="L4" s="201"/>
      <c r="M4" s="200" t="s">
        <v>47</v>
      </c>
      <c r="N4" s="201"/>
      <c r="O4" s="173" t="s">
        <v>73</v>
      </c>
      <c r="P4" s="174"/>
      <c r="Q4" s="173" t="s">
        <v>74</v>
      </c>
      <c r="R4" s="174"/>
      <c r="S4" s="173" t="s">
        <v>75</v>
      </c>
      <c r="T4" s="174"/>
      <c r="U4" s="173" t="s">
        <v>76</v>
      </c>
      <c r="V4" s="174"/>
    </row>
    <row r="5" spans="1:27" ht="33" customHeight="1" x14ac:dyDescent="0.2">
      <c r="A5" s="191"/>
      <c r="B5" s="191"/>
      <c r="C5" s="187">
        <f>'Bordereaux Délivrance 2'!E24</f>
        <v>0</v>
      </c>
      <c r="D5" s="176"/>
      <c r="E5" s="187">
        <f>'Bordereaux Délivrance 2'!E25</f>
        <v>0</v>
      </c>
      <c r="F5" s="176"/>
      <c r="G5" s="187">
        <f>'Bordereaux Délivrance 2'!E26</f>
        <v>0</v>
      </c>
      <c r="H5" s="176"/>
      <c r="I5" s="187">
        <f>'Bordereaux Délivrance 2'!E27</f>
        <v>0</v>
      </c>
      <c r="J5" s="176"/>
      <c r="K5" s="187">
        <f>'Bordereaux Délivrance 2'!E28</f>
        <v>0</v>
      </c>
      <c r="L5" s="176"/>
      <c r="M5" s="187">
        <f>'Bordereaux Délivrance 2'!E29</f>
        <v>0</v>
      </c>
      <c r="N5" s="176"/>
      <c r="O5" s="187">
        <f>'Bordereaux Délivrance 2'!E30</f>
        <v>0</v>
      </c>
      <c r="P5" s="176"/>
      <c r="Q5" s="187">
        <f>'Bordereaux Délivrance 2'!E31</f>
        <v>0</v>
      </c>
      <c r="R5" s="176"/>
      <c r="S5" s="187">
        <f>'Bordereaux Délivrance 2'!E32</f>
        <v>0</v>
      </c>
      <c r="T5" s="176"/>
      <c r="U5" s="187">
        <f>'Bordereaux Délivrance 2'!E33</f>
        <v>0</v>
      </c>
      <c r="V5" s="176"/>
      <c r="W5" s="2"/>
      <c r="X5" s="2"/>
      <c r="Y5" s="2"/>
      <c r="Z5" s="2"/>
      <c r="AA5" s="2"/>
    </row>
    <row r="6" spans="1:27" s="3" customFormat="1" ht="24.95" customHeight="1" thickBot="1" x14ac:dyDescent="0.25">
      <c r="A6" s="192"/>
      <c r="B6" s="192"/>
      <c r="C6" s="177" t="str">
        <f>IF(D13="RECALE","RECALE",IF(D17="RECALE","RECALE","RECU"))</f>
        <v>RECALE</v>
      </c>
      <c r="D6" s="178"/>
      <c r="E6" s="177" t="str">
        <f>IF(F13="RECALE","RECALE",IF(F17="RECALE","RECALE","RECU"))</f>
        <v>RECALE</v>
      </c>
      <c r="F6" s="178"/>
      <c r="G6" s="177" t="str">
        <f>IF(H13="RECALE","RECALE",IF(H17="RECALE","RECALE","RECU"))</f>
        <v>RECALE</v>
      </c>
      <c r="H6" s="178"/>
      <c r="I6" s="177" t="str">
        <f>IF(J13="RECALE","RECALE",IF(J17="RECALE","RECALE","RECU"))</f>
        <v>RECALE</v>
      </c>
      <c r="J6" s="178"/>
      <c r="K6" s="177" t="str">
        <f>IF(L13="RECALE","RECALE",IF(L17="RECALE","RECALE","RECU"))</f>
        <v>RECALE</v>
      </c>
      <c r="L6" s="178"/>
      <c r="M6" s="177" t="str">
        <f>IF(N13="RECALE","RECALE",IF(N17="RECALE","RECALE","RECU"))</f>
        <v>RECALE</v>
      </c>
      <c r="N6" s="178"/>
      <c r="O6" s="177" t="str">
        <f>IF(P13="RECALE","RECALE",IF(P17="RECALE","RECALE","RECU"))</f>
        <v>RECALE</v>
      </c>
      <c r="P6" s="178"/>
      <c r="Q6" s="177" t="str">
        <f>IF(R13="RECALE","RECALE",IF(R17="RECALE","RECALE","RECU"))</f>
        <v>RECALE</v>
      </c>
      <c r="R6" s="178"/>
      <c r="S6" s="177" t="str">
        <f>IF(T13="RECALE","RECALE",IF(T17="RECALE","RECALE","RECU"))</f>
        <v>RECALE</v>
      </c>
      <c r="T6" s="178"/>
      <c r="U6" s="177" t="str">
        <f>IF(V13="RECALE","RECALE",IF(V17="RECALE","RECALE","RECU"))</f>
        <v>RECALE</v>
      </c>
      <c r="V6" s="178"/>
      <c r="W6" s="24"/>
      <c r="X6" s="24"/>
      <c r="Y6" s="24"/>
      <c r="Z6" s="24"/>
      <c r="AA6" s="24"/>
    </row>
    <row r="7" spans="1:27" s="59" customFormat="1" ht="20.25" x14ac:dyDescent="0.3">
      <c r="A7" s="75" t="s">
        <v>70</v>
      </c>
      <c r="B7" s="76" t="s">
        <v>69</v>
      </c>
      <c r="C7" s="63" t="s">
        <v>0</v>
      </c>
      <c r="D7" s="64" t="s">
        <v>61</v>
      </c>
      <c r="E7" s="63" t="s">
        <v>0</v>
      </c>
      <c r="F7" s="64" t="s">
        <v>61</v>
      </c>
      <c r="G7" s="63" t="s">
        <v>0</v>
      </c>
      <c r="H7" s="64" t="s">
        <v>61</v>
      </c>
      <c r="I7" s="63" t="s">
        <v>0</v>
      </c>
      <c r="J7" s="64" t="s">
        <v>61</v>
      </c>
      <c r="K7" s="63" t="s">
        <v>0</v>
      </c>
      <c r="L7" s="64" t="s">
        <v>61</v>
      </c>
      <c r="M7" s="63" t="s">
        <v>0</v>
      </c>
      <c r="N7" s="64" t="s">
        <v>61</v>
      </c>
      <c r="O7" s="63" t="s">
        <v>0</v>
      </c>
      <c r="P7" s="64" t="s">
        <v>61</v>
      </c>
      <c r="Q7" s="63" t="s">
        <v>0</v>
      </c>
      <c r="R7" s="64" t="s">
        <v>61</v>
      </c>
      <c r="S7" s="63" t="s">
        <v>0</v>
      </c>
      <c r="T7" s="64" t="s">
        <v>61</v>
      </c>
      <c r="U7" s="63" t="s">
        <v>0</v>
      </c>
      <c r="V7" s="64" t="s">
        <v>61</v>
      </c>
    </row>
    <row r="8" spans="1:27" s="59" customFormat="1" ht="12.95" customHeight="1" x14ac:dyDescent="0.3">
      <c r="A8" s="77"/>
      <c r="B8" s="78"/>
      <c r="C8" s="63"/>
      <c r="D8" s="64"/>
      <c r="E8" s="63"/>
      <c r="F8" s="64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3"/>
      <c r="T8" s="64"/>
      <c r="U8" s="63"/>
      <c r="V8" s="64"/>
    </row>
    <row r="9" spans="1:27" s="60" customFormat="1" ht="21.95" customHeight="1" x14ac:dyDescent="0.2">
      <c r="A9" s="87" t="s">
        <v>62</v>
      </c>
      <c r="B9" s="88">
        <v>4</v>
      </c>
      <c r="C9" s="65"/>
      <c r="D9" s="66">
        <f>IF(C9=0,0,$B9*C9)</f>
        <v>0</v>
      </c>
      <c r="E9" s="65"/>
      <c r="F9" s="66">
        <f>IF(E9=0,0,$B9*E9)</f>
        <v>0</v>
      </c>
      <c r="G9" s="65"/>
      <c r="H9" s="66">
        <f>IF(G9=0,0,$B9*G9)</f>
        <v>0</v>
      </c>
      <c r="I9" s="65"/>
      <c r="J9" s="66">
        <f>IF(I9=0,0,$B9*I9)</f>
        <v>0</v>
      </c>
      <c r="K9" s="65"/>
      <c r="L9" s="66">
        <f>IF(K9=0,0,$B9*K9)</f>
        <v>0</v>
      </c>
      <c r="M9" s="65"/>
      <c r="N9" s="66">
        <f>IF(M9=0,0,$B9*M9)</f>
        <v>0</v>
      </c>
      <c r="O9" s="65"/>
      <c r="P9" s="66">
        <f>IF(O9=0,0,$B9*O9)</f>
        <v>0</v>
      </c>
      <c r="Q9" s="131"/>
      <c r="R9" s="66">
        <f>IF(Q9=0,0,$B9*Q9)</f>
        <v>0</v>
      </c>
      <c r="S9" s="131"/>
      <c r="T9" s="66">
        <f>IF(S9=0,0,$B9*S9)</f>
        <v>0</v>
      </c>
      <c r="U9" s="131"/>
      <c r="V9" s="66">
        <f>IF(U9=0,0,$B9*U9)</f>
        <v>0</v>
      </c>
    </row>
    <row r="10" spans="1:27" s="60" customFormat="1" ht="21.95" customHeight="1" x14ac:dyDescent="0.2">
      <c r="A10" s="87" t="s">
        <v>63</v>
      </c>
      <c r="B10" s="88">
        <v>4</v>
      </c>
      <c r="C10" s="65"/>
      <c r="D10" s="66">
        <f>IF(C10=0,0,$B10*C10)</f>
        <v>0</v>
      </c>
      <c r="E10" s="65"/>
      <c r="F10" s="66">
        <f>IF(E10=0,0,$B10*E10)</f>
        <v>0</v>
      </c>
      <c r="G10" s="65"/>
      <c r="H10" s="66">
        <f>IF(G10=0,0,$B10*G10)</f>
        <v>0</v>
      </c>
      <c r="I10" s="65"/>
      <c r="J10" s="66">
        <f>IF(I10=0,0,$B10*I10)</f>
        <v>0</v>
      </c>
      <c r="K10" s="65"/>
      <c r="L10" s="66">
        <f>IF(K10=0,0,$B10*K10)</f>
        <v>0</v>
      </c>
      <c r="M10" s="65"/>
      <c r="N10" s="66">
        <f>IF(M10=0,0,$B10*M10)</f>
        <v>0</v>
      </c>
      <c r="O10" s="65"/>
      <c r="P10" s="66">
        <f>IF(O10=0,0,$B10*O10)</f>
        <v>0</v>
      </c>
      <c r="Q10" s="132"/>
      <c r="R10" s="66">
        <f>IF(Q10=0,0,$B10*Q10)</f>
        <v>0</v>
      </c>
      <c r="S10" s="132"/>
      <c r="T10" s="66">
        <f>IF(S10=0,0,$B10*S10)</f>
        <v>0</v>
      </c>
      <c r="U10" s="132"/>
      <c r="V10" s="66">
        <f>IF(U10=0,0,$B10*U10)</f>
        <v>0</v>
      </c>
    </row>
    <row r="11" spans="1:27" s="61" customFormat="1" ht="21.95" customHeight="1" x14ac:dyDescent="0.2">
      <c r="A11" s="87" t="s">
        <v>64</v>
      </c>
      <c r="B11" s="88">
        <v>3</v>
      </c>
      <c r="C11" s="65"/>
      <c r="D11" s="67">
        <f>IF(C11=0,0,$B11*C11)</f>
        <v>0</v>
      </c>
      <c r="E11" s="65"/>
      <c r="F11" s="67">
        <f>IF(E11=0,0,$B11*E11)</f>
        <v>0</v>
      </c>
      <c r="G11" s="65"/>
      <c r="H11" s="67">
        <f>IF(G11=0,0,$B11*G11)</f>
        <v>0</v>
      </c>
      <c r="I11" s="65"/>
      <c r="J11" s="67">
        <f>IF(I11=0,0,$B11*I11)</f>
        <v>0</v>
      </c>
      <c r="K11" s="65"/>
      <c r="L11" s="67">
        <f>IF(K11=0,0,$B11*K11)</f>
        <v>0</v>
      </c>
      <c r="M11" s="65"/>
      <c r="N11" s="67">
        <f>IF(M11=0,0,$B11*M11)</f>
        <v>0</v>
      </c>
      <c r="O11" s="65"/>
      <c r="P11" s="67">
        <f>IF(O11=0,0,$B11*O11)</f>
        <v>0</v>
      </c>
      <c r="Q11" s="132"/>
      <c r="R11" s="67">
        <f>IF(Q11=0,0,$B11*Q11)</f>
        <v>0</v>
      </c>
      <c r="S11" s="132"/>
      <c r="T11" s="67">
        <f>IF(S11=0,0,$B11*S11)</f>
        <v>0</v>
      </c>
      <c r="U11" s="132"/>
      <c r="V11" s="67">
        <f>IF(U11=0,0,$B11*U11)</f>
        <v>0</v>
      </c>
    </row>
    <row r="12" spans="1:27" s="59" customFormat="1" ht="21.95" customHeight="1" x14ac:dyDescent="0.3">
      <c r="A12" s="195" t="s">
        <v>67</v>
      </c>
      <c r="B12" s="196"/>
      <c r="C12" s="91"/>
      <c r="D12" s="92">
        <f>SUM(D9:D11)</f>
        <v>0</v>
      </c>
      <c r="E12" s="91"/>
      <c r="F12" s="92">
        <f>SUM(F9:F11)</f>
        <v>0</v>
      </c>
      <c r="G12" s="91"/>
      <c r="H12" s="92">
        <f>SUM(H9:H11)</f>
        <v>0</v>
      </c>
      <c r="I12" s="91"/>
      <c r="J12" s="92">
        <f>SUM(J9:J11)</f>
        <v>0</v>
      </c>
      <c r="K12" s="91"/>
      <c r="L12" s="92">
        <f>SUM(L9:L11)</f>
        <v>0</v>
      </c>
      <c r="M12" s="91"/>
      <c r="N12" s="92">
        <f>SUM(N9:N11)</f>
        <v>0</v>
      </c>
      <c r="O12" s="91"/>
      <c r="P12" s="92">
        <f>SUM(P9:P11)</f>
        <v>0</v>
      </c>
      <c r="Q12" s="133"/>
      <c r="R12" s="92">
        <f>SUM(R9:R11)</f>
        <v>0</v>
      </c>
      <c r="S12" s="133"/>
      <c r="T12" s="92">
        <f>SUM(T9:T11)</f>
        <v>0</v>
      </c>
      <c r="U12" s="133"/>
      <c r="V12" s="92">
        <f>SUM(V9:V11)</f>
        <v>0</v>
      </c>
    </row>
    <row r="13" spans="1:27" s="58" customFormat="1" ht="21.95" customHeight="1" x14ac:dyDescent="0.25">
      <c r="A13" s="79"/>
      <c r="B13" s="80"/>
      <c r="C13" s="68"/>
      <c r="D13" s="69" t="str">
        <f>IF(D12&lt;110,"RECALE",IF(C11&lt;5,"RECALE",IF(C10&lt;5,"RECALE",IF(C9&lt;5,"RECALE","RECU"))))</f>
        <v>RECALE</v>
      </c>
      <c r="E13" s="68"/>
      <c r="F13" s="69" t="str">
        <f>IF(F12&lt;110,"RECALE",IF(E11&lt;5,"RECALE",IF(E10&lt;5,"RECALE",IF(E9&lt;5,"RECALE","RECU"))))</f>
        <v>RECALE</v>
      </c>
      <c r="G13" s="68"/>
      <c r="H13" s="69" t="str">
        <f>IF(H12&lt;110,"RECALE",IF(G11&lt;5,"RECALE",IF(G10&lt;5,"RECALE",IF(G9&lt;5,"RECALE","RECU"))))</f>
        <v>RECALE</v>
      </c>
      <c r="I13" s="68"/>
      <c r="J13" s="69" t="str">
        <f>IF(J12&lt;110,"RECALE",IF(I11&lt;5,"RECALE",IF(I10&lt;5,"RECALE",IF(I9&lt;5,"RECALE","RECU"))))</f>
        <v>RECALE</v>
      </c>
      <c r="K13" s="68"/>
      <c r="L13" s="69" t="str">
        <f>IF(L12&lt;110,"RECALE",IF(K11&lt;5,"RECALE",IF(K10&lt;5,"RECALE",IF(K9&lt;5,"RECALE","RECU"))))</f>
        <v>RECALE</v>
      </c>
      <c r="M13" s="68"/>
      <c r="N13" s="69" t="str">
        <f>IF(N12&lt;110,"RECALE",IF(M11&lt;5,"RECALE",IF(M10&lt;5,"RECALE",IF(M9&lt;5,"RECALE","RECU"))))</f>
        <v>RECALE</v>
      </c>
      <c r="O13" s="68"/>
      <c r="P13" s="69" t="str">
        <f>IF(P12&lt;110,"RECALE",IF(O11&lt;5,"RECALE",IF(O10&lt;5,"RECALE",IF(O9&lt;5,"RECALE","RECU"))))</f>
        <v>RECALE</v>
      </c>
      <c r="Q13" s="134"/>
      <c r="R13" s="69" t="str">
        <f>IF(R12&lt;110,"RECALE",IF(Q11&lt;5,"RECALE",IF(Q10&lt;5,"RECALE",IF(Q9&lt;5,"RECALE","RECU"))))</f>
        <v>RECALE</v>
      </c>
      <c r="S13" s="134"/>
      <c r="T13" s="69" t="str">
        <f>IF(T12&lt;110,"RECALE",IF(S11&lt;5,"RECALE",IF(S10&lt;5,"RECALE",IF(S9&lt;5,"RECALE","RECU"))))</f>
        <v>RECALE</v>
      </c>
      <c r="U13" s="134"/>
      <c r="V13" s="69" t="str">
        <f>IF(V12&lt;110,"RECALE",IF(U11&lt;5,"RECALE",IF(U10&lt;5,"RECALE",IF(U9&lt;5,"RECALE","RECU"))))</f>
        <v>RECALE</v>
      </c>
    </row>
    <row r="14" spans="1:27" s="61" customFormat="1" ht="23.1" customHeight="1" x14ac:dyDescent="0.2">
      <c r="A14" s="89" t="s">
        <v>65</v>
      </c>
      <c r="B14" s="90">
        <v>4</v>
      </c>
      <c r="C14" s="65"/>
      <c r="D14" s="67">
        <f>IF(C14=0,0,$B14*C14)</f>
        <v>0</v>
      </c>
      <c r="E14" s="65"/>
      <c r="F14" s="67">
        <f>IF(E14=0,0,$B14*E14)</f>
        <v>0</v>
      </c>
      <c r="G14" s="65"/>
      <c r="H14" s="67">
        <f>IF(G14=0,0,$B14*G14)</f>
        <v>0</v>
      </c>
      <c r="I14" s="65"/>
      <c r="J14" s="67">
        <f>IF(I14=0,0,$B14*I14)</f>
        <v>0</v>
      </c>
      <c r="K14" s="65"/>
      <c r="L14" s="67">
        <f>IF(K14=0,0,$B14*K14)</f>
        <v>0</v>
      </c>
      <c r="M14" s="65"/>
      <c r="N14" s="67">
        <f>IF(M14=0,0,$B14*M14)</f>
        <v>0</v>
      </c>
      <c r="O14" s="65"/>
      <c r="P14" s="67">
        <f>IF(O14=0,0,$B14*O14)</f>
        <v>0</v>
      </c>
      <c r="Q14" s="132"/>
      <c r="R14" s="67">
        <f>IF(Q14=0,0,$B14*Q14)</f>
        <v>0</v>
      </c>
      <c r="S14" s="132"/>
      <c r="T14" s="67">
        <f>IF(S14=0,0,$B14*S14)</f>
        <v>0</v>
      </c>
      <c r="U14" s="132"/>
      <c r="V14" s="67">
        <f>IF(U14=0,0,$B14*U14)</f>
        <v>0</v>
      </c>
    </row>
    <row r="15" spans="1:27" s="61" customFormat="1" ht="23.1" customHeight="1" x14ac:dyDescent="0.2">
      <c r="A15" s="89" t="s">
        <v>2</v>
      </c>
      <c r="B15" s="90">
        <v>2</v>
      </c>
      <c r="C15" s="65"/>
      <c r="D15" s="67">
        <f>IF(C15=0,0,$B15*C15)</f>
        <v>0</v>
      </c>
      <c r="E15" s="65"/>
      <c r="F15" s="67">
        <f>IF(E15=0,0,$B15*E15)</f>
        <v>0</v>
      </c>
      <c r="G15" s="65"/>
      <c r="H15" s="67">
        <f>IF(G15=0,0,$B15*G15)</f>
        <v>0</v>
      </c>
      <c r="I15" s="65"/>
      <c r="J15" s="67">
        <f>IF(I15=0,0,$B15*I15)</f>
        <v>0</v>
      </c>
      <c r="K15" s="65"/>
      <c r="L15" s="67">
        <f>IF(K15=0,0,$B15*K15)</f>
        <v>0</v>
      </c>
      <c r="M15" s="65"/>
      <c r="N15" s="67">
        <f>IF(M15=0,0,$B15*M15)</f>
        <v>0</v>
      </c>
      <c r="O15" s="65"/>
      <c r="P15" s="67">
        <f>IF(O15=0,0,$B15*O15)</f>
        <v>0</v>
      </c>
      <c r="Q15" s="132"/>
      <c r="R15" s="67">
        <f>IF(Q15=0,0,$B15*Q15)</f>
        <v>0</v>
      </c>
      <c r="S15" s="132"/>
      <c r="T15" s="67">
        <f>IF(S15=0,0,$B15*S15)</f>
        <v>0</v>
      </c>
      <c r="U15" s="132"/>
      <c r="V15" s="67">
        <f>IF(U15=0,0,$B15*U15)</f>
        <v>0</v>
      </c>
    </row>
    <row r="16" spans="1:27" s="59" customFormat="1" ht="23.1" customHeight="1" x14ac:dyDescent="0.3">
      <c r="A16" s="189" t="s">
        <v>68</v>
      </c>
      <c r="B16" s="190"/>
      <c r="C16" s="93"/>
      <c r="D16" s="94">
        <f>SUM(D14:D15)</f>
        <v>0</v>
      </c>
      <c r="E16" s="93"/>
      <c r="F16" s="94">
        <f>SUM(F14:F15)</f>
        <v>0</v>
      </c>
      <c r="G16" s="93"/>
      <c r="H16" s="94">
        <f>SUM(H14:H15)</f>
        <v>0</v>
      </c>
      <c r="I16" s="93"/>
      <c r="J16" s="94">
        <f>SUM(J14:J15)</f>
        <v>0</v>
      </c>
      <c r="K16" s="93"/>
      <c r="L16" s="94">
        <f>SUM(L14:L15)</f>
        <v>0</v>
      </c>
      <c r="M16" s="93"/>
      <c r="N16" s="94">
        <f>SUM(N14:N15)</f>
        <v>0</v>
      </c>
      <c r="O16" s="93"/>
      <c r="P16" s="94">
        <f>SUM(P14:P15)</f>
        <v>0</v>
      </c>
      <c r="Q16" s="93"/>
      <c r="R16" s="94">
        <f>SUM(R14:R15)</f>
        <v>0</v>
      </c>
      <c r="S16" s="93"/>
      <c r="T16" s="94">
        <f>SUM(T14:T15)</f>
        <v>0</v>
      </c>
      <c r="U16" s="93"/>
      <c r="V16" s="94">
        <f>SUM(V14:V15)</f>
        <v>0</v>
      </c>
    </row>
    <row r="17" spans="1:22" s="57" customFormat="1" ht="23.1" customHeight="1" x14ac:dyDescent="0.25">
      <c r="A17" s="82"/>
      <c r="B17" s="83"/>
      <c r="C17" s="70"/>
      <c r="D17" s="69" t="str">
        <f>IF(D16&lt;60,"RECALE",IF(C15&lt;10,"RECALE",IF(C14&lt;5,"RECALE","RECU")))</f>
        <v>RECALE</v>
      </c>
      <c r="E17" s="70"/>
      <c r="F17" s="69" t="str">
        <f>IF(F16&lt;60,"RECALE",IF(E15&lt;10,"RECALE",IF(E14&lt;5,"RECALE","RECU")))</f>
        <v>RECALE</v>
      </c>
      <c r="G17" s="70"/>
      <c r="H17" s="69" t="str">
        <f>IF(H16&lt;60,"RECALE",IF(G15&lt;10,"RECALE",IF(G14&lt;5,"RECALE","RECU")))</f>
        <v>RECALE</v>
      </c>
      <c r="I17" s="70"/>
      <c r="J17" s="69" t="str">
        <f>IF(J16&lt;60,"RECALE",IF(I15&lt;10,"RECALE",IF(I14&lt;5,"RECALE","RECU")))</f>
        <v>RECALE</v>
      </c>
      <c r="K17" s="70"/>
      <c r="L17" s="69" t="str">
        <f>IF(L16&lt;60,"RECALE",IF(K15&lt;10,"RECALE",IF(K14&lt;5,"RECALE","RECU")))</f>
        <v>RECALE</v>
      </c>
      <c r="M17" s="70"/>
      <c r="N17" s="69" t="str">
        <f>IF(N16&lt;60,"RECALE",IF(M15&lt;10,"RECALE",IF(M14&lt;5,"RECALE","RECU")))</f>
        <v>RECALE</v>
      </c>
      <c r="O17" s="70"/>
      <c r="P17" s="69" t="str">
        <f>IF(P16&lt;60,"RECALE",IF(O15&lt;10,"RECALE",IF(O14&lt;5,"RECALE","RECU")))</f>
        <v>RECALE</v>
      </c>
      <c r="Q17" s="70"/>
      <c r="R17" s="69" t="str">
        <f>IF(R16&lt;60,"RECALE",IF(Q15&lt;10,"RECALE",IF(Q14&lt;5,"RECALE","RECU")))</f>
        <v>RECALE</v>
      </c>
      <c r="S17" s="70"/>
      <c r="T17" s="69" t="str">
        <f>IF(T16&lt;60,"RECALE",IF(S15&lt;10,"RECALE",IF(S14&lt;5,"RECALE","RECU")))</f>
        <v>RECALE</v>
      </c>
      <c r="U17" s="70"/>
      <c r="V17" s="69" t="str">
        <f>IF(V16&lt;60,"RECALE",IF(U15&lt;10,"RECALE",IF(U14&lt;5,"RECALE","RECU")))</f>
        <v>RECALE</v>
      </c>
    </row>
    <row r="18" spans="1:22" s="59" customFormat="1" ht="14.1" customHeight="1" x14ac:dyDescent="0.3">
      <c r="A18" s="84"/>
      <c r="B18" s="81"/>
      <c r="C18" s="71"/>
      <c r="D18" s="72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71"/>
      <c r="P18" s="72"/>
      <c r="Q18" s="71"/>
      <c r="R18" s="72"/>
      <c r="S18" s="71"/>
      <c r="T18" s="72"/>
      <c r="U18" s="71"/>
      <c r="V18" s="72"/>
    </row>
    <row r="19" spans="1:22" s="59" customFormat="1" ht="19.5" customHeight="1" x14ac:dyDescent="0.3">
      <c r="A19" s="82" t="s">
        <v>66</v>
      </c>
      <c r="B19" s="81"/>
      <c r="C19" s="71"/>
      <c r="D19" s="72">
        <f>D12+D16</f>
        <v>0</v>
      </c>
      <c r="E19" s="71"/>
      <c r="F19" s="72">
        <f>F12+F16</f>
        <v>0</v>
      </c>
      <c r="G19" s="71"/>
      <c r="H19" s="72">
        <f>H12+H16</f>
        <v>0</v>
      </c>
      <c r="I19" s="71"/>
      <c r="J19" s="72">
        <f>J12+J16</f>
        <v>0</v>
      </c>
      <c r="K19" s="71"/>
      <c r="L19" s="72">
        <f>L12+L16</f>
        <v>0</v>
      </c>
      <c r="M19" s="71"/>
      <c r="N19" s="72">
        <f>N12+N16</f>
        <v>0</v>
      </c>
      <c r="O19" s="71"/>
      <c r="P19" s="72">
        <f>P12+P16</f>
        <v>0</v>
      </c>
      <c r="Q19" s="71"/>
      <c r="R19" s="72">
        <f>R12+R16</f>
        <v>0</v>
      </c>
      <c r="S19" s="71"/>
      <c r="T19" s="72">
        <f>T12+T16</f>
        <v>0</v>
      </c>
      <c r="U19" s="71"/>
      <c r="V19" s="72">
        <f>V12+V16</f>
        <v>0</v>
      </c>
    </row>
    <row r="20" spans="1:22" s="59" customFormat="1" ht="21" thickBot="1" x14ac:dyDescent="0.35">
      <c r="A20" s="85" t="s">
        <v>71</v>
      </c>
      <c r="B20" s="86"/>
      <c r="C20" s="73"/>
      <c r="D20" s="74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3"/>
      <c r="T20" s="74"/>
      <c r="U20" s="73"/>
      <c r="V20" s="74"/>
    </row>
    <row r="21" spans="1:22" ht="13.5" thickBot="1" x14ac:dyDescent="0.25">
      <c r="B21" s="1"/>
      <c r="C21" s="1"/>
      <c r="D21" s="62"/>
    </row>
    <row r="22" spans="1:22" ht="18.95" customHeight="1" thickBot="1" x14ac:dyDescent="0.35">
      <c r="A22" s="4" t="s">
        <v>1</v>
      </c>
      <c r="B22" s="5"/>
      <c r="C22" s="193" t="s">
        <v>3</v>
      </c>
      <c r="D22" s="194"/>
      <c r="E22" s="179" t="s">
        <v>4</v>
      </c>
      <c r="F22" s="180"/>
      <c r="G22" s="179" t="s">
        <v>5</v>
      </c>
      <c r="H22" s="180"/>
      <c r="I22" s="179" t="s">
        <v>6</v>
      </c>
      <c r="J22" s="180"/>
      <c r="K22" s="179" t="s">
        <v>7</v>
      </c>
      <c r="L22" s="180"/>
      <c r="M22" s="179" t="s">
        <v>8</v>
      </c>
      <c r="N22" s="180"/>
      <c r="O22" s="179" t="s">
        <v>9</v>
      </c>
      <c r="P22" s="180"/>
      <c r="Q22" s="179" t="s">
        <v>10</v>
      </c>
      <c r="R22" s="180"/>
      <c r="S22" s="179" t="s">
        <v>11</v>
      </c>
      <c r="T22" s="180"/>
      <c r="U22" s="179" t="s">
        <v>12</v>
      </c>
      <c r="V22" s="180"/>
    </row>
    <row r="23" spans="1:22" ht="60" customHeight="1" thickBot="1" x14ac:dyDescent="0.25">
      <c r="A23" s="169" t="s">
        <v>49</v>
      </c>
      <c r="B23" s="170"/>
      <c r="C23" s="181">
        <f>Jury!D22</f>
        <v>0</v>
      </c>
      <c r="D23" s="182"/>
      <c r="E23" s="181">
        <f>Jury!D23</f>
        <v>0</v>
      </c>
      <c r="F23" s="182"/>
      <c r="G23" s="181">
        <f>Jury!D24</f>
        <v>0</v>
      </c>
      <c r="H23" s="182"/>
      <c r="I23" s="181">
        <f>Jury!D25</f>
        <v>0</v>
      </c>
      <c r="J23" s="182"/>
      <c r="K23" s="181">
        <f>Jury!D26</f>
        <v>0</v>
      </c>
      <c r="L23" s="182"/>
      <c r="M23" s="181">
        <f>Jury!D27</f>
        <v>0</v>
      </c>
      <c r="N23" s="182"/>
      <c r="O23" s="181">
        <f>Jury!D28</f>
        <v>0</v>
      </c>
      <c r="P23" s="182"/>
      <c r="Q23" s="181">
        <f>Jury!D29</f>
        <v>0</v>
      </c>
      <c r="R23" s="182"/>
      <c r="S23" s="181">
        <f>Jury!D30</f>
        <v>0</v>
      </c>
      <c r="T23" s="182"/>
      <c r="U23" s="181">
        <f>Jury!D31</f>
        <v>0</v>
      </c>
      <c r="V23" s="182"/>
    </row>
    <row r="24" spans="1:22" ht="60" customHeight="1" thickBot="1" x14ac:dyDescent="0.25">
      <c r="A24" s="171" t="s">
        <v>48</v>
      </c>
      <c r="B24" s="172"/>
      <c r="C24" s="185"/>
      <c r="D24" s="186"/>
      <c r="E24" s="185"/>
      <c r="F24" s="186"/>
      <c r="G24" s="183"/>
      <c r="H24" s="184"/>
      <c r="I24" s="183"/>
      <c r="J24" s="184"/>
      <c r="K24" s="183"/>
      <c r="L24" s="184"/>
      <c r="M24" s="183"/>
      <c r="N24" s="184"/>
      <c r="O24" s="183"/>
      <c r="P24" s="184"/>
      <c r="Q24" s="183"/>
      <c r="R24" s="184"/>
      <c r="S24" s="183"/>
      <c r="T24" s="184"/>
      <c r="U24" s="183"/>
      <c r="V24" s="184"/>
    </row>
    <row r="25" spans="1:22" ht="17.25" customHeight="1" x14ac:dyDescent="0.2">
      <c r="A25" s="6"/>
      <c r="B25" s="6"/>
      <c r="C25" s="7"/>
      <c r="D25" s="7"/>
      <c r="E25" s="7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</sheetData>
  <mergeCells count="69">
    <mergeCell ref="K24:L24"/>
    <mergeCell ref="A24:B24"/>
    <mergeCell ref="C24:D24"/>
    <mergeCell ref="E24:F24"/>
    <mergeCell ref="G24:H24"/>
    <mergeCell ref="I24:J24"/>
    <mergeCell ref="M24:N24"/>
    <mergeCell ref="O24:P24"/>
    <mergeCell ref="Q24:R24"/>
    <mergeCell ref="S24:T24"/>
    <mergeCell ref="U24:V24"/>
    <mergeCell ref="K23:L23"/>
    <mergeCell ref="M23:N23"/>
    <mergeCell ref="O23:P23"/>
    <mergeCell ref="Q23:R23"/>
    <mergeCell ref="S23:T23"/>
    <mergeCell ref="U23:V23"/>
    <mergeCell ref="M22:N22"/>
    <mergeCell ref="O22:P22"/>
    <mergeCell ref="Q22:R22"/>
    <mergeCell ref="S22:T22"/>
    <mergeCell ref="U22:V22"/>
    <mergeCell ref="A16:B16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K22:L22"/>
    <mergeCell ref="M6:N6"/>
    <mergeCell ref="O6:P6"/>
    <mergeCell ref="Q6:R6"/>
    <mergeCell ref="S6:T6"/>
    <mergeCell ref="K6:L6"/>
    <mergeCell ref="U5:V5"/>
    <mergeCell ref="C6:D6"/>
    <mergeCell ref="E6:F6"/>
    <mergeCell ref="G6:H6"/>
    <mergeCell ref="I6:J6"/>
    <mergeCell ref="U6:V6"/>
    <mergeCell ref="A12:B12"/>
    <mergeCell ref="M5:N5"/>
    <mergeCell ref="O5:P5"/>
    <mergeCell ref="Q5:R5"/>
    <mergeCell ref="S5:T5"/>
    <mergeCell ref="M4:N4"/>
    <mergeCell ref="O4:P4"/>
    <mergeCell ref="Q4:R4"/>
    <mergeCell ref="S4:T4"/>
    <mergeCell ref="U4:V4"/>
    <mergeCell ref="A1:F3"/>
    <mergeCell ref="H1:L1"/>
    <mergeCell ref="H2:L2"/>
    <mergeCell ref="G3:L3"/>
    <mergeCell ref="A4:B6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conditionalFormatting sqref="C6:D6">
    <cfRule type="containsText" dxfId="80" priority="79" operator="containsText" text="RECALE">
      <formula>NOT(ISERROR(SEARCH("RECALE",C6)))</formula>
    </cfRule>
    <cfRule type="containsText" dxfId="79" priority="80" operator="containsText" text="RECU">
      <formula>NOT(ISERROR(SEARCH("RECU",C6)))</formula>
    </cfRule>
  </conditionalFormatting>
  <conditionalFormatting sqref="D13">
    <cfRule type="containsText" dxfId="78" priority="77" operator="containsText" text="RECALE">
      <formula>NOT(ISERROR(SEARCH("RECALE",D13)))</formula>
    </cfRule>
    <cfRule type="containsText" dxfId="77" priority="78" operator="containsText" text="RECU">
      <formula>NOT(ISERROR(SEARCH("RECU",D13)))</formula>
    </cfRule>
  </conditionalFormatting>
  <conditionalFormatting sqref="G6:H6">
    <cfRule type="containsText" dxfId="76" priority="71" operator="containsText" text="RECALE">
      <formula>NOT(ISERROR(SEARCH("RECALE",G6)))</formula>
    </cfRule>
    <cfRule type="containsText" dxfId="75" priority="72" operator="containsText" text="RECU">
      <formula>NOT(ISERROR(SEARCH("RECU",G6)))</formula>
    </cfRule>
  </conditionalFormatting>
  <conditionalFormatting sqref="D18:D19">
    <cfRule type="containsText" dxfId="74" priority="75" operator="containsText" text="RECALE">
      <formula>NOT(ISERROR(SEARCH("RECALE",D18)))</formula>
    </cfRule>
    <cfRule type="containsText" dxfId="73" priority="76" operator="containsText" text="RECU">
      <formula>NOT(ISERROR(SEARCH("RECU",D18)))</formula>
    </cfRule>
  </conditionalFormatting>
  <conditionalFormatting sqref="O6:P6">
    <cfRule type="containsText" dxfId="72" priority="63" operator="containsText" text="RECALE">
      <formula>NOT(ISERROR(SEARCH("RECALE",O6)))</formula>
    </cfRule>
    <cfRule type="containsText" dxfId="71" priority="64" operator="containsText" text="RECU">
      <formula>NOT(ISERROR(SEARCH("RECU",O6)))</formula>
    </cfRule>
  </conditionalFormatting>
  <conditionalFormatting sqref="K6:L6">
    <cfRule type="containsText" dxfId="70" priority="67" operator="containsText" text="RECALE">
      <formula>NOT(ISERROR(SEARCH("RECALE",K6)))</formula>
    </cfRule>
    <cfRule type="containsText" dxfId="69" priority="68" operator="containsText" text="RECU">
      <formula>NOT(ISERROR(SEARCH("RECU",K6)))</formula>
    </cfRule>
  </conditionalFormatting>
  <conditionalFormatting sqref="E6:F6">
    <cfRule type="containsText" dxfId="68" priority="73" operator="containsText" text="RECALE">
      <formula>NOT(ISERROR(SEARCH("RECALE",E6)))</formula>
    </cfRule>
    <cfRule type="containsText" dxfId="67" priority="74" operator="containsText" text="RECU">
      <formula>NOT(ISERROR(SEARCH("RECU",E6)))</formula>
    </cfRule>
  </conditionalFormatting>
  <conditionalFormatting sqref="I6:J6">
    <cfRule type="containsText" dxfId="66" priority="69" operator="containsText" text="RECALE">
      <formula>NOT(ISERROR(SEARCH("RECALE",I6)))</formula>
    </cfRule>
    <cfRule type="containsText" dxfId="65" priority="70" operator="containsText" text="RECU">
      <formula>NOT(ISERROR(SEARCH("RECU",I6)))</formula>
    </cfRule>
  </conditionalFormatting>
  <conditionalFormatting sqref="M6:N6">
    <cfRule type="containsText" dxfId="64" priority="65" operator="containsText" text="RECALE">
      <formula>NOT(ISERROR(SEARCH("RECALE",M6)))</formula>
    </cfRule>
    <cfRule type="containsText" dxfId="63" priority="66" operator="containsText" text="RECU">
      <formula>NOT(ISERROR(SEARCH("RECU",M6)))</formula>
    </cfRule>
  </conditionalFormatting>
  <conditionalFormatting sqref="Q6:R6">
    <cfRule type="containsText" dxfId="62" priority="61" operator="containsText" text="RECALE">
      <formula>NOT(ISERROR(SEARCH("RECALE",Q6)))</formula>
    </cfRule>
    <cfRule type="containsText" dxfId="61" priority="62" operator="containsText" text="RECU">
      <formula>NOT(ISERROR(SEARCH("RECU",Q6)))</formula>
    </cfRule>
  </conditionalFormatting>
  <conditionalFormatting sqref="D17">
    <cfRule type="containsText" dxfId="60" priority="59" operator="containsText" text="RECALE">
      <formula>NOT(ISERROR(SEARCH("RECALE",D17)))</formula>
    </cfRule>
    <cfRule type="containsText" dxfId="59" priority="60" operator="containsText" text="RECU">
      <formula>NOT(ISERROR(SEARCH("RECU",D17)))</formula>
    </cfRule>
  </conditionalFormatting>
  <conditionalFormatting sqref="F13">
    <cfRule type="containsText" dxfId="58" priority="57" operator="containsText" text="RECALE">
      <formula>NOT(ISERROR(SEARCH("RECALE",F13)))</formula>
    </cfRule>
    <cfRule type="containsText" dxfId="57" priority="58" operator="containsText" text="RECU">
      <formula>NOT(ISERROR(SEARCH("RECU",F13)))</formula>
    </cfRule>
  </conditionalFormatting>
  <conditionalFormatting sqref="F18:F19">
    <cfRule type="containsText" dxfId="56" priority="55" operator="containsText" text="RECALE">
      <formula>NOT(ISERROR(SEARCH("RECALE",F18)))</formula>
    </cfRule>
    <cfRule type="containsText" dxfId="55" priority="56" operator="containsText" text="RECU">
      <formula>NOT(ISERROR(SEARCH("RECU",F18)))</formula>
    </cfRule>
  </conditionalFormatting>
  <conditionalFormatting sqref="F17">
    <cfRule type="containsText" dxfId="54" priority="53" operator="containsText" text="RECALE">
      <formula>NOT(ISERROR(SEARCH("RECALE",F17)))</formula>
    </cfRule>
    <cfRule type="containsText" dxfId="53" priority="54" operator="containsText" text="RECU">
      <formula>NOT(ISERROR(SEARCH("RECU",F17)))</formula>
    </cfRule>
  </conditionalFormatting>
  <conditionalFormatting sqref="H13">
    <cfRule type="containsText" dxfId="52" priority="51" operator="containsText" text="RECALE">
      <formula>NOT(ISERROR(SEARCH("RECALE",H13)))</formula>
    </cfRule>
    <cfRule type="containsText" dxfId="51" priority="52" operator="containsText" text="RECU">
      <formula>NOT(ISERROR(SEARCH("RECU",H13)))</formula>
    </cfRule>
  </conditionalFormatting>
  <conditionalFormatting sqref="H18:H19">
    <cfRule type="containsText" dxfId="50" priority="49" operator="containsText" text="RECALE">
      <formula>NOT(ISERROR(SEARCH("RECALE",H18)))</formula>
    </cfRule>
    <cfRule type="containsText" dxfId="49" priority="50" operator="containsText" text="RECU">
      <formula>NOT(ISERROR(SEARCH("RECU",H18)))</formula>
    </cfRule>
  </conditionalFormatting>
  <conditionalFormatting sqref="H17">
    <cfRule type="containsText" dxfId="48" priority="47" operator="containsText" text="RECALE">
      <formula>NOT(ISERROR(SEARCH("RECALE",H17)))</formula>
    </cfRule>
    <cfRule type="containsText" dxfId="47" priority="48" operator="containsText" text="RECU">
      <formula>NOT(ISERROR(SEARCH("RECU",H17)))</formula>
    </cfRule>
  </conditionalFormatting>
  <conditionalFormatting sqref="J13">
    <cfRule type="containsText" dxfId="46" priority="45" operator="containsText" text="RECALE">
      <formula>NOT(ISERROR(SEARCH("RECALE",J13)))</formula>
    </cfRule>
    <cfRule type="containsText" dxfId="45" priority="46" operator="containsText" text="RECU">
      <formula>NOT(ISERROR(SEARCH("RECU",J13)))</formula>
    </cfRule>
  </conditionalFormatting>
  <conditionalFormatting sqref="J18:J19">
    <cfRule type="containsText" dxfId="44" priority="43" operator="containsText" text="RECALE">
      <formula>NOT(ISERROR(SEARCH("RECALE",J18)))</formula>
    </cfRule>
    <cfRule type="containsText" dxfId="43" priority="44" operator="containsText" text="RECU">
      <formula>NOT(ISERROR(SEARCH("RECU",J18)))</formula>
    </cfRule>
  </conditionalFormatting>
  <conditionalFormatting sqref="J17">
    <cfRule type="containsText" dxfId="42" priority="41" operator="containsText" text="RECALE">
      <formula>NOT(ISERROR(SEARCH("RECALE",J17)))</formula>
    </cfRule>
    <cfRule type="containsText" dxfId="41" priority="42" operator="containsText" text="RECU">
      <formula>NOT(ISERROR(SEARCH("RECU",J17)))</formula>
    </cfRule>
  </conditionalFormatting>
  <conditionalFormatting sqref="L13">
    <cfRule type="containsText" dxfId="40" priority="39" operator="containsText" text="RECALE">
      <formula>NOT(ISERROR(SEARCH("RECALE",L13)))</formula>
    </cfRule>
    <cfRule type="containsText" dxfId="39" priority="40" operator="containsText" text="RECU">
      <formula>NOT(ISERROR(SEARCH("RECU",L13)))</formula>
    </cfRule>
  </conditionalFormatting>
  <conditionalFormatting sqref="L18:L19">
    <cfRule type="containsText" dxfId="38" priority="37" operator="containsText" text="RECALE">
      <formula>NOT(ISERROR(SEARCH("RECALE",L18)))</formula>
    </cfRule>
    <cfRule type="containsText" dxfId="37" priority="38" operator="containsText" text="RECU">
      <formula>NOT(ISERROR(SEARCH("RECU",L18)))</formula>
    </cfRule>
  </conditionalFormatting>
  <conditionalFormatting sqref="L17">
    <cfRule type="containsText" dxfId="36" priority="35" operator="containsText" text="RECALE">
      <formula>NOT(ISERROR(SEARCH("RECALE",L17)))</formula>
    </cfRule>
    <cfRule type="containsText" dxfId="35" priority="36" operator="containsText" text="RECU">
      <formula>NOT(ISERROR(SEARCH("RECU",L17)))</formula>
    </cfRule>
  </conditionalFormatting>
  <conditionalFormatting sqref="N13">
    <cfRule type="containsText" dxfId="34" priority="33" operator="containsText" text="RECALE">
      <formula>NOT(ISERROR(SEARCH("RECALE",N13)))</formula>
    </cfRule>
    <cfRule type="containsText" dxfId="33" priority="34" operator="containsText" text="RECU">
      <formula>NOT(ISERROR(SEARCH("RECU",N13)))</formula>
    </cfRule>
  </conditionalFormatting>
  <conditionalFormatting sqref="N18:N19">
    <cfRule type="containsText" dxfId="32" priority="31" operator="containsText" text="RECALE">
      <formula>NOT(ISERROR(SEARCH("RECALE",N18)))</formula>
    </cfRule>
    <cfRule type="containsText" dxfId="31" priority="32" operator="containsText" text="RECU">
      <formula>NOT(ISERROR(SEARCH("RECU",N18)))</formula>
    </cfRule>
  </conditionalFormatting>
  <conditionalFormatting sqref="N17">
    <cfRule type="containsText" dxfId="30" priority="29" operator="containsText" text="RECALE">
      <formula>NOT(ISERROR(SEARCH("RECALE",N17)))</formula>
    </cfRule>
    <cfRule type="containsText" dxfId="29" priority="30" operator="containsText" text="RECU">
      <formula>NOT(ISERROR(SEARCH("RECU",N17)))</formula>
    </cfRule>
  </conditionalFormatting>
  <conditionalFormatting sqref="P13">
    <cfRule type="containsText" dxfId="28" priority="27" operator="containsText" text="RECALE">
      <formula>NOT(ISERROR(SEARCH("RECALE",P13)))</formula>
    </cfRule>
    <cfRule type="containsText" dxfId="27" priority="28" operator="containsText" text="RECU">
      <formula>NOT(ISERROR(SEARCH("RECU",P13)))</formula>
    </cfRule>
  </conditionalFormatting>
  <conditionalFormatting sqref="P18:P19">
    <cfRule type="containsText" dxfId="26" priority="25" operator="containsText" text="RECALE">
      <formula>NOT(ISERROR(SEARCH("RECALE",P18)))</formula>
    </cfRule>
    <cfRule type="containsText" dxfId="25" priority="26" operator="containsText" text="RECU">
      <formula>NOT(ISERROR(SEARCH("RECU",P18)))</formula>
    </cfRule>
  </conditionalFormatting>
  <conditionalFormatting sqref="P17">
    <cfRule type="containsText" dxfId="24" priority="23" operator="containsText" text="RECALE">
      <formula>NOT(ISERROR(SEARCH("RECALE",P17)))</formula>
    </cfRule>
    <cfRule type="containsText" dxfId="23" priority="24" operator="containsText" text="RECU">
      <formula>NOT(ISERROR(SEARCH("RECU",P17)))</formula>
    </cfRule>
  </conditionalFormatting>
  <conditionalFormatting sqref="R13">
    <cfRule type="containsText" dxfId="22" priority="21" operator="containsText" text="RECALE">
      <formula>NOT(ISERROR(SEARCH("RECALE",R13)))</formula>
    </cfRule>
    <cfRule type="containsText" dxfId="21" priority="22" operator="containsText" text="RECU">
      <formula>NOT(ISERROR(SEARCH("RECU",R13)))</formula>
    </cfRule>
  </conditionalFormatting>
  <conditionalFormatting sqref="R18:R19">
    <cfRule type="containsText" dxfId="20" priority="19" operator="containsText" text="RECALE">
      <formula>NOT(ISERROR(SEARCH("RECALE",R18)))</formula>
    </cfRule>
    <cfRule type="containsText" dxfId="19" priority="20" operator="containsText" text="RECU">
      <formula>NOT(ISERROR(SEARCH("RECU",R18)))</formula>
    </cfRule>
  </conditionalFormatting>
  <conditionalFormatting sqref="R17">
    <cfRule type="containsText" dxfId="18" priority="17" operator="containsText" text="RECALE">
      <formula>NOT(ISERROR(SEARCH("RECALE",R17)))</formula>
    </cfRule>
    <cfRule type="containsText" dxfId="17" priority="18" operator="containsText" text="RECU">
      <formula>NOT(ISERROR(SEARCH("RECU",R17)))</formula>
    </cfRule>
  </conditionalFormatting>
  <conditionalFormatting sqref="V17">
    <cfRule type="containsText" dxfId="16" priority="1" operator="containsText" text="RECALE">
      <formula>NOT(ISERROR(SEARCH("RECALE",V17)))</formula>
    </cfRule>
    <cfRule type="containsText" dxfId="15" priority="2" operator="containsText" text="RECU">
      <formula>NOT(ISERROR(SEARCH("RECU",V17)))</formula>
    </cfRule>
  </conditionalFormatting>
  <conditionalFormatting sqref="S6:T6">
    <cfRule type="containsText" dxfId="14" priority="15" operator="containsText" text="RECALE">
      <formula>NOT(ISERROR(SEARCH("RECALE",S6)))</formula>
    </cfRule>
    <cfRule type="containsText" dxfId="13" priority="16" operator="containsText" text="RECU">
      <formula>NOT(ISERROR(SEARCH("RECU",S6)))</formula>
    </cfRule>
  </conditionalFormatting>
  <conditionalFormatting sqref="U6:V6">
    <cfRule type="containsText" dxfId="12" priority="13" operator="containsText" text="RECALE">
      <formula>NOT(ISERROR(SEARCH("RECALE",U6)))</formula>
    </cfRule>
    <cfRule type="containsText" dxfId="11" priority="14" operator="containsText" text="RECU">
      <formula>NOT(ISERROR(SEARCH("RECU",U6)))</formula>
    </cfRule>
  </conditionalFormatting>
  <conditionalFormatting sqref="T13">
    <cfRule type="containsText" dxfId="10" priority="11" operator="containsText" text="RECALE">
      <formula>NOT(ISERROR(SEARCH("RECALE",T13)))</formula>
    </cfRule>
    <cfRule type="containsText" dxfId="9" priority="12" operator="containsText" text="RECU">
      <formula>NOT(ISERROR(SEARCH("RECU",T13)))</formula>
    </cfRule>
  </conditionalFormatting>
  <conditionalFormatting sqref="T18:T19">
    <cfRule type="containsText" dxfId="8" priority="9" operator="containsText" text="RECALE">
      <formula>NOT(ISERROR(SEARCH("RECALE",T18)))</formula>
    </cfRule>
    <cfRule type="containsText" dxfId="7" priority="10" operator="containsText" text="RECU">
      <formula>NOT(ISERROR(SEARCH("RECU",T18)))</formula>
    </cfRule>
  </conditionalFormatting>
  <conditionalFormatting sqref="T17">
    <cfRule type="containsText" dxfId="6" priority="7" operator="containsText" text="RECALE">
      <formula>NOT(ISERROR(SEARCH("RECALE",T17)))</formula>
    </cfRule>
    <cfRule type="containsText" dxfId="5" priority="8" operator="containsText" text="RECU">
      <formula>NOT(ISERROR(SEARCH("RECU",T17)))</formula>
    </cfRule>
  </conditionalFormatting>
  <conditionalFormatting sqref="V13">
    <cfRule type="containsText" dxfId="4" priority="5" operator="containsText" text="RECALE">
      <formula>NOT(ISERROR(SEARCH("RECALE",V13)))</formula>
    </cfRule>
    <cfRule type="containsText" dxfId="3" priority="6" operator="containsText" text="RECU">
      <formula>NOT(ISERROR(SEARCH("RECU",V13)))</formula>
    </cfRule>
  </conditionalFormatting>
  <conditionalFormatting sqref="V18:V19">
    <cfRule type="containsText" dxfId="2" priority="3" operator="containsText" text="RECALE">
      <formula>NOT(ISERROR(SEARCH("RECALE",V18)))</formula>
    </cfRule>
    <cfRule type="containsText" dxfId="1" priority="4" operator="containsText" text="RECU">
      <formula>NOT(ISERROR(SEARCH("RECU",V18)))</formula>
    </cfRule>
  </conditionalFormatting>
  <printOptions horizontalCentered="1" verticalCentered="1"/>
  <pageMargins left="0.71" right="0.71" top="0.75000000000000011" bottom="0.75000000000000011" header="0.31" footer="0.31"/>
  <pageSetup paperSize="9" scale="44" orientation="landscape"/>
  <headerFooter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C1" zoomScale="60" zoomScaleNormal="60" workbookViewId="0">
      <selection activeCell="I6" sqref="I6:K6"/>
    </sheetView>
  </sheetViews>
  <sheetFormatPr defaultColWidth="11.42578125" defaultRowHeight="12.75" x14ac:dyDescent="0.2"/>
  <cols>
    <col min="1" max="2" width="0" hidden="1" customWidth="1"/>
    <col min="3" max="3" width="4" customWidth="1"/>
    <col min="4" max="4" width="15.42578125" customWidth="1"/>
    <col min="5" max="5" width="6.42578125" customWidth="1"/>
    <col min="6" max="6" width="10.85546875" customWidth="1"/>
    <col min="7" max="7" width="24.28515625" customWidth="1"/>
    <col min="8" max="8" width="11.28515625" customWidth="1"/>
    <col min="9" max="9" width="45.85546875" customWidth="1"/>
    <col min="10" max="10" width="25.85546875" customWidth="1"/>
    <col min="11" max="11" width="11.42578125" customWidth="1"/>
    <col min="12" max="12" width="31.42578125" customWidth="1"/>
    <col min="13" max="13" width="12.140625" customWidth="1"/>
  </cols>
  <sheetData>
    <row r="1" spans="1:15" x14ac:dyDescent="0.2">
      <c r="C1" s="141"/>
      <c r="D1" s="141"/>
      <c r="E1" s="141"/>
      <c r="F1" s="141"/>
      <c r="G1" s="141"/>
      <c r="H1" s="141"/>
    </row>
    <row r="2" spans="1:15" ht="18" x14ac:dyDescent="0.25">
      <c r="C2" s="141"/>
      <c r="D2" s="141"/>
      <c r="E2" s="141"/>
      <c r="F2" s="141"/>
      <c r="G2" s="141"/>
      <c r="H2" s="141"/>
      <c r="I2" s="164" t="s">
        <v>13</v>
      </c>
      <c r="J2" s="164"/>
      <c r="K2" s="164"/>
      <c r="L2" s="164"/>
      <c r="N2" s="9"/>
      <c r="O2" s="9"/>
    </row>
    <row r="3" spans="1:15" x14ac:dyDescent="0.2">
      <c r="C3" s="141"/>
      <c r="D3" s="141"/>
      <c r="E3" s="141"/>
      <c r="F3" s="141"/>
      <c r="G3" s="141"/>
      <c r="H3" s="141"/>
      <c r="I3" s="141" t="s">
        <v>14</v>
      </c>
      <c r="J3" s="141"/>
      <c r="K3" s="141"/>
      <c r="L3" s="141"/>
    </row>
    <row r="4" spans="1:15" ht="27.75" customHeight="1" x14ac:dyDescent="0.2">
      <c r="C4" s="141"/>
      <c r="D4" s="141"/>
      <c r="E4" s="141"/>
      <c r="F4" s="141"/>
      <c r="G4" s="141"/>
      <c r="H4" s="141"/>
      <c r="I4" s="165" t="s">
        <v>79</v>
      </c>
      <c r="J4" s="165"/>
      <c r="K4" s="165"/>
      <c r="L4" s="165"/>
      <c r="O4" s="9"/>
    </row>
    <row r="5" spans="1:15" ht="21" customHeight="1" x14ac:dyDescent="0.2">
      <c r="C5" s="141"/>
      <c r="D5" s="141"/>
      <c r="E5" s="141"/>
      <c r="F5" s="141"/>
      <c r="G5" s="141"/>
      <c r="H5" s="141"/>
      <c r="I5" s="29"/>
      <c r="M5" s="26"/>
      <c r="O5" s="9"/>
    </row>
    <row r="6" spans="1:15" ht="29.25" customHeight="1" x14ac:dyDescent="0.25">
      <c r="C6" s="166"/>
      <c r="D6" s="166"/>
      <c r="E6" s="166"/>
      <c r="F6" s="166"/>
      <c r="G6" s="166"/>
      <c r="H6" s="166"/>
      <c r="I6" s="231" t="str">
        <f>Jury!D14</f>
        <v>CTR  Auvergne-Rhône-Alpes</v>
      </c>
      <c r="J6" s="232"/>
      <c r="K6" s="233"/>
      <c r="L6" s="32">
        <f ca="1">YEAR(TODAY())</f>
        <v>2018</v>
      </c>
      <c r="N6" s="30"/>
      <c r="O6" s="11"/>
    </row>
    <row r="7" spans="1:15" ht="12.75" customHeight="1" x14ac:dyDescent="0.25">
      <c r="G7" s="33"/>
      <c r="L7" s="28"/>
      <c r="N7" s="31"/>
    </row>
    <row r="8" spans="1:15" ht="12.75" customHeight="1" x14ac:dyDescent="0.2">
      <c r="D8" s="27" t="s">
        <v>17</v>
      </c>
      <c r="E8" s="223" t="str">
        <f>Jury!D13</f>
        <v>xxxx</v>
      </c>
      <c r="F8" s="224"/>
      <c r="G8" s="225"/>
      <c r="H8" s="148"/>
      <c r="I8" s="149"/>
      <c r="J8" s="145" t="s">
        <v>25</v>
      </c>
      <c r="K8" s="226">
        <f>MAX(A14:A29)-IF(MAX(B14:B29)=99,1,0)</f>
        <v>0</v>
      </c>
      <c r="L8" s="12"/>
      <c r="N8" s="31"/>
    </row>
    <row r="9" spans="1:15" x14ac:dyDescent="0.2">
      <c r="D9" s="27" t="s">
        <v>18</v>
      </c>
      <c r="E9" s="228" t="str">
        <f>Jury!D12</f>
        <v>xxxx</v>
      </c>
      <c r="F9" s="229"/>
      <c r="G9" s="230"/>
      <c r="H9" s="148"/>
      <c r="I9" s="149"/>
      <c r="J9" s="145"/>
      <c r="K9" s="227"/>
    </row>
    <row r="10" spans="1:15" ht="12.75" customHeight="1" x14ac:dyDescent="0.2">
      <c r="D10" s="147"/>
      <c r="E10" s="147"/>
      <c r="F10" s="147"/>
      <c r="G10" s="147"/>
      <c r="H10" s="12"/>
      <c r="I10" s="12"/>
    </row>
    <row r="11" spans="1:15" ht="13.5" thickBot="1" x14ac:dyDescent="0.25">
      <c r="D11" s="13"/>
      <c r="E11" s="13"/>
      <c r="F11" s="13"/>
      <c r="G11" s="13"/>
    </row>
    <row r="12" spans="1:15" ht="18.95" customHeight="1" x14ac:dyDescent="0.2">
      <c r="D12" s="220" t="s">
        <v>29</v>
      </c>
      <c r="E12" s="222" t="s">
        <v>26</v>
      </c>
      <c r="F12" s="156"/>
      <c r="G12" s="37" t="s">
        <v>15</v>
      </c>
      <c r="H12" s="157" t="s">
        <v>19</v>
      </c>
      <c r="I12" s="159" t="s">
        <v>16</v>
      </c>
      <c r="J12" s="151" t="s">
        <v>20</v>
      </c>
      <c r="K12" s="151" t="s">
        <v>21</v>
      </c>
      <c r="L12" s="153" t="s">
        <v>22</v>
      </c>
    </row>
    <row r="13" spans="1:15" ht="15.95" customHeight="1" thickBot="1" x14ac:dyDescent="0.25">
      <c r="D13" s="221"/>
      <c r="E13" s="139" t="s">
        <v>27</v>
      </c>
      <c r="F13" s="38" t="s">
        <v>28</v>
      </c>
      <c r="G13" s="112" t="s">
        <v>77</v>
      </c>
      <c r="H13" s="158"/>
      <c r="I13" s="160"/>
      <c r="J13" s="152"/>
      <c r="K13" s="152"/>
      <c r="L13" s="154"/>
    </row>
    <row r="14" spans="1:15" ht="14.1" customHeight="1" x14ac:dyDescent="0.2">
      <c r="A14">
        <f>RANK(B14,B$14:B$29,1)</f>
        <v>1</v>
      </c>
      <c r="B14">
        <f>IF(ISNUMBER('Bordereaux Délivrance 2'!B14),('Bordereaux Délivrance 2'!A14),99)</f>
        <v>99</v>
      </c>
      <c r="C14" s="138" t="str">
        <f>IF(K8&lt;1,"",VLOOKUP(1,$A$14:$B$33,2,FALSE))</f>
        <v/>
      </c>
      <c r="D14" s="113" t="str">
        <f>IF(ISNUMBER($C14),LOOKUP($C14,'Bordereaux Délivrance 2'!$A$14:$A$33,'Bordereaux Délivrance 2'!B$14:B$33),"")</f>
        <v/>
      </c>
      <c r="E14" s="34" t="str">
        <f>IF(ISNUMBER($C14),LOOKUP($C14,'Bordereaux Délivrance 2'!$A$14:$A$33,'Bordereaux Délivrance 2'!C$14:C$33),"")</f>
        <v/>
      </c>
      <c r="F14" s="108" t="str">
        <f>IF(ISNUMBER($C14),LOOKUP($C14,'Bordereaux Délivrance 2'!$A$14:$A$33,'Bordereaux Délivrance 2'!D$14:D$33),"")</f>
        <v/>
      </c>
      <c r="G14" s="97" t="str">
        <f>IF(ISNUMBER($C14),LOOKUP($C14,'Bordereaux Délivrance 2'!$A$14:$A$33,'Bordereaux Délivrance 2'!E$14:E$33),"")</f>
        <v/>
      </c>
      <c r="H14" s="121" t="str">
        <f>IF(ISNUMBER($C14),LOOKUP($C14,'Bordereaux Délivrance 2'!$A$14:$A$33,'Bordereaux Délivrance 2'!F$14:F$33),"")</f>
        <v/>
      </c>
      <c r="I14" s="124" t="str">
        <f>IF(ISNUMBER($C14),LOOKUP($C14,'Bordereaux Délivrance 2'!$A$14:$A$33,'Bordereaux Délivrance 2'!G$14:G$33),"")</f>
        <v/>
      </c>
      <c r="J14" s="98" t="str">
        <f>IF(ISNUMBER($C14),LOOKUP($C14,'Bordereaux Délivrance 2'!$A$14:$A$33,'Bordereaux Délivrance 2'!H$14:H$33),"")</f>
        <v/>
      </c>
      <c r="K14" s="127" t="str">
        <f>IF(ISNUMBER($C14),LOOKUP($C14,'Bordereaux Délivrance 2'!$A$14:$A$33,'Bordereaux Délivrance 2'!I$14:I$33),"")</f>
        <v/>
      </c>
      <c r="L14" s="129" t="str">
        <f>IF(ISNUMBER($C14),LOOKUP($C14,'Bordereaux Délivrance 2'!$A$14:$A$33,'Bordereaux Délivrance 2'!J$14:J$33),"")</f>
        <v/>
      </c>
      <c r="M14" s="137"/>
    </row>
    <row r="15" spans="1:15" ht="14.1" customHeight="1" x14ac:dyDescent="0.2">
      <c r="A15">
        <f t="shared" ref="A15:A33" si="0">RANK(B15,B$14:B$29,1)</f>
        <v>1</v>
      </c>
      <c r="B15">
        <f>IF(ISNUMBER('Bordereaux Délivrance 2'!B15),('Bordereaux Délivrance 2'!A15),99)</f>
        <v>99</v>
      </c>
      <c r="C15" s="138" t="str">
        <f>IF(K8&lt;2,"",VLOOKUP(2,$A$14:$B$33,2,FALSE))</f>
        <v/>
      </c>
      <c r="D15" s="113" t="str">
        <f>IF(ISNUMBER($C15),LOOKUP($C15,'Bordereaux Délivrance 2'!$A$14:$A$33,'Bordereaux Délivrance 2'!B$14:B$33),"")</f>
        <v/>
      </c>
      <c r="E15" s="34" t="str">
        <f>IF(ISNUMBER($C15),LOOKUP($C15,'Bordereaux Délivrance 2'!$A$14:$A$33,'Bordereaux Délivrance 2'!C$14:C$33),"")</f>
        <v/>
      </c>
      <c r="F15" s="108" t="str">
        <f>IF(ISNUMBER($C15),LOOKUP($C15,'Bordereaux Délivrance 2'!$A$14:$A$33,'Bordereaux Délivrance 2'!D$14:D$33),"")</f>
        <v/>
      </c>
      <c r="G15" s="97" t="str">
        <f>IF(ISNUMBER($C15),LOOKUP($C15,'Bordereaux Délivrance 2'!$A$14:$A$33,'Bordereaux Délivrance 2'!E$14:E$33),"")</f>
        <v/>
      </c>
      <c r="H15" s="121" t="str">
        <f>IF(ISNUMBER($C15),LOOKUP($C15,'Bordereaux Délivrance 2'!$A$14:$A$33,'Bordereaux Délivrance 2'!F$14:F$33),"")</f>
        <v/>
      </c>
      <c r="I15" s="125" t="str">
        <f>IF(ISNUMBER($C15),LOOKUP($C15,'Bordereaux Délivrance 2'!$A$14:$A$33,'Bordereaux Délivrance 2'!G$14:G$33),"")</f>
        <v/>
      </c>
      <c r="J15" s="135" t="str">
        <f>IF(ISNUMBER($C15),LOOKUP($C15,'Bordereaux Délivrance 2'!$A$14:$A$33,'Bordereaux Délivrance 2'!H$14:H$33),"")</f>
        <v/>
      </c>
      <c r="K15" s="127" t="str">
        <f>IF(ISNUMBER($C15),LOOKUP($C15,'Bordereaux Délivrance 2'!$A$14:$A$33,'Bordereaux Délivrance 2'!I$14:I$33),"")</f>
        <v/>
      </c>
      <c r="L15" s="129" t="str">
        <f>IF(ISNUMBER($C15),LOOKUP($C15,'Bordereaux Délivrance 2'!$A$14:$A$33,'Bordereaux Délivrance 2'!J$14:J$33),"")</f>
        <v/>
      </c>
      <c r="M15" s="137"/>
    </row>
    <row r="16" spans="1:15" ht="14.1" customHeight="1" x14ac:dyDescent="0.2">
      <c r="A16">
        <f t="shared" si="0"/>
        <v>1</v>
      </c>
      <c r="B16">
        <f>IF(ISNUMBER('Bordereaux Délivrance 2'!B16),('Bordereaux Délivrance 2'!A16),99)</f>
        <v>99</v>
      </c>
      <c r="C16" s="138" t="str">
        <f>IF(K8&lt;3,"",VLOOKUP(3,$A$14:$B$33,2,FALSE))</f>
        <v/>
      </c>
      <c r="D16" s="113" t="str">
        <f>IF(ISNUMBER($C16),LOOKUP($C16,'Bordereaux Délivrance 2'!$A$14:$A$33,'Bordereaux Délivrance 2'!B$14:B$33),"")</f>
        <v/>
      </c>
      <c r="E16" s="35" t="str">
        <f>IF(ISNUMBER($C16),LOOKUP($C16,'Bordereaux Délivrance 2'!$A$14:$A$33,'Bordereaux Délivrance 2'!C$14:C$33),"")</f>
        <v/>
      </c>
      <c r="F16" s="109" t="str">
        <f>IF(ISNUMBER($C16),LOOKUP($C16,'Bordereaux Délivrance 2'!$A$14:$A$33,'Bordereaux Délivrance 2'!D$14:D$33),"")</f>
        <v/>
      </c>
      <c r="G16" s="97" t="str">
        <f>IF(ISNUMBER($C16),LOOKUP($C16,'Bordereaux Délivrance 2'!$A$14:$A$33,'Bordereaux Délivrance 2'!E$14:E$33),"")</f>
        <v/>
      </c>
      <c r="H16" s="121" t="str">
        <f>IF(ISNUMBER($C16),LOOKUP($C16,'Bordereaux Délivrance 2'!$A$14:$A$33,'Bordereaux Délivrance 2'!F$14:F$33),"")</f>
        <v/>
      </c>
      <c r="I16" s="125" t="str">
        <f>IF(ISNUMBER($C16),LOOKUP($C16,'Bordereaux Délivrance 2'!$A$14:$A$33,'Bordereaux Délivrance 2'!G$14:G$33),"")</f>
        <v/>
      </c>
      <c r="J16" s="135" t="str">
        <f>IF(ISNUMBER($C16),LOOKUP($C16,'Bordereaux Délivrance 2'!$A$14:$A$33,'Bordereaux Délivrance 2'!H$14:H$33),"")</f>
        <v/>
      </c>
      <c r="K16" s="127" t="str">
        <f>IF(ISNUMBER($C16),LOOKUP($C16,'Bordereaux Délivrance 2'!$A$14:$A$33,'Bordereaux Délivrance 2'!I$14:I$33),"")</f>
        <v/>
      </c>
      <c r="L16" s="129" t="str">
        <f>IF(ISNUMBER($C16),LOOKUP($C16,'Bordereaux Délivrance 2'!$A$14:$A$33,'Bordereaux Délivrance 2'!J$14:J$33),"")</f>
        <v/>
      </c>
      <c r="M16" s="137"/>
    </row>
    <row r="17" spans="1:13" ht="14.1" customHeight="1" x14ac:dyDescent="0.2">
      <c r="A17">
        <f t="shared" si="0"/>
        <v>1</v>
      </c>
      <c r="B17">
        <f>IF(ISNUMBER('Bordereaux Délivrance 2'!B17),('Bordereaux Délivrance 2'!A17),99)</f>
        <v>99</v>
      </c>
      <c r="C17" s="138" t="str">
        <f>IF(K8&lt;4,"",VLOOKUP(4,$A$14:$B$33,2,FALSE))</f>
        <v/>
      </c>
      <c r="D17" s="114" t="str">
        <f>IF(ISNUMBER($C17),LOOKUP($C17,'Bordereaux Délivrance 2'!$A$14:$A$33,'Bordereaux Délivrance 2'!B$14:B$33),"")</f>
        <v/>
      </c>
      <c r="E17" s="35" t="str">
        <f>IF(ISNUMBER($C17),LOOKUP($C17,'Bordereaux Délivrance 2'!$A$14:$A$33,'Bordereaux Délivrance 2'!C$14:C$33),"")</f>
        <v/>
      </c>
      <c r="F17" s="109" t="str">
        <f>IF(ISNUMBER($C17),LOOKUP($C17,'Bordereaux Délivrance 2'!$A$14:$A$33,'Bordereaux Délivrance 2'!D$14:D$33),"")</f>
        <v/>
      </c>
      <c r="G17" s="97" t="str">
        <f>IF(ISNUMBER($C17),LOOKUP($C17,'Bordereaux Délivrance 2'!$A$14:$A$33,'Bordereaux Délivrance 2'!E$14:E$33),"")</f>
        <v/>
      </c>
      <c r="H17" s="121" t="str">
        <f>IF(ISNUMBER($C17),LOOKUP($C17,'Bordereaux Délivrance 2'!$A$14:$A$33,'Bordereaux Délivrance 2'!F$14:F$33),"")</f>
        <v/>
      </c>
      <c r="I17" s="125" t="str">
        <f>IF(ISNUMBER($C17),LOOKUP($C17,'Bordereaux Délivrance 2'!$A$14:$A$33,'Bordereaux Délivrance 2'!G$14:G$33),"")</f>
        <v/>
      </c>
      <c r="J17" s="135" t="str">
        <f>IF(ISNUMBER($C17),LOOKUP($C17,'Bordereaux Délivrance 2'!$A$14:$A$33,'Bordereaux Délivrance 2'!H$14:H$33),"")</f>
        <v/>
      </c>
      <c r="K17" s="127" t="str">
        <f>IF(ISNUMBER($C17),LOOKUP($C17,'Bordereaux Délivrance 2'!$A$14:$A$33,'Bordereaux Délivrance 2'!I$14:I$33),"")</f>
        <v/>
      </c>
      <c r="L17" s="129" t="str">
        <f>IF(ISNUMBER($C17),LOOKUP($C17,'Bordereaux Délivrance 2'!$A$14:$A$33,'Bordereaux Délivrance 2'!J$14:J$33),"")</f>
        <v/>
      </c>
      <c r="M17" s="137"/>
    </row>
    <row r="18" spans="1:13" ht="14.1" customHeight="1" x14ac:dyDescent="0.2">
      <c r="A18">
        <f t="shared" si="0"/>
        <v>1</v>
      </c>
      <c r="B18">
        <f>IF(ISNUMBER('Bordereaux Délivrance 2'!B18),('Bordereaux Délivrance 2'!A18),99)</f>
        <v>99</v>
      </c>
      <c r="C18" s="138" t="str">
        <f>IF(K8&lt;5,"",VLOOKUP(5,$A$14:$B$33,2,FALSE))</f>
        <v/>
      </c>
      <c r="D18" s="113" t="str">
        <f>IF(ISNUMBER($C18),LOOKUP($C18,'Bordereaux Délivrance 2'!$A$14:$A$33,'Bordereaux Délivrance 2'!B$14:B$33),"")</f>
        <v/>
      </c>
      <c r="E18" s="35" t="str">
        <f>IF(ISNUMBER($C18),LOOKUP($C18,'Bordereaux Délivrance 2'!$A$14:$A$33,'Bordereaux Délivrance 2'!C$14:C$33),"")</f>
        <v/>
      </c>
      <c r="F18" s="109" t="str">
        <f>IF(ISNUMBER($C18),LOOKUP($C18,'Bordereaux Délivrance 2'!$A$14:$A$33,'Bordereaux Délivrance 2'!D$14:D$33),"")</f>
        <v/>
      </c>
      <c r="G18" s="97" t="str">
        <f>IF(ISNUMBER($C18),LOOKUP($C18,'Bordereaux Délivrance 2'!$A$14:$A$33,'Bordereaux Délivrance 2'!E$14:E$33),"")</f>
        <v/>
      </c>
      <c r="H18" s="121" t="str">
        <f>IF(ISNUMBER($C18),LOOKUP($C18,'Bordereaux Délivrance 2'!$A$14:$A$33,'Bordereaux Délivrance 2'!F$14:F$33),"")</f>
        <v/>
      </c>
      <c r="I18" s="125" t="str">
        <f>IF(ISNUMBER($C18),LOOKUP($C18,'Bordereaux Délivrance 2'!$A$14:$A$33,'Bordereaux Délivrance 2'!G$14:G$33),"")</f>
        <v/>
      </c>
      <c r="J18" s="135" t="str">
        <f>IF(ISNUMBER($C18),LOOKUP($C18,'Bordereaux Délivrance 2'!$A$14:$A$33,'Bordereaux Délivrance 2'!H$14:H$33),"")</f>
        <v/>
      </c>
      <c r="K18" s="127" t="str">
        <f>IF(ISNUMBER($C18),LOOKUP($C18,'Bordereaux Délivrance 2'!$A$14:$A$33,'Bordereaux Délivrance 2'!I$14:I$33),"")</f>
        <v/>
      </c>
      <c r="L18" s="129" t="str">
        <f>IF(ISNUMBER($C18),LOOKUP($C18,'Bordereaux Délivrance 2'!$A$14:$A$33,'Bordereaux Délivrance 2'!J$14:J$33),"")</f>
        <v/>
      </c>
      <c r="M18" s="137"/>
    </row>
    <row r="19" spans="1:13" ht="14.1" customHeight="1" x14ac:dyDescent="0.2">
      <c r="A19">
        <f t="shared" si="0"/>
        <v>1</v>
      </c>
      <c r="B19">
        <f>IF(ISNUMBER('Bordereaux Délivrance 2'!B19),('Bordereaux Délivrance 2'!A19),99)</f>
        <v>99</v>
      </c>
      <c r="C19" s="138" t="str">
        <f>IF(K8&lt;6,"",VLOOKUP(6,$A$14:$B$33,2,FALSE))</f>
        <v/>
      </c>
      <c r="D19" s="114" t="str">
        <f>IF(ISNUMBER($C19),LOOKUP($C19,'Bordereaux Délivrance 2'!$A$14:$A$33,'Bordereaux Délivrance 2'!B$14:B$33),"")</f>
        <v/>
      </c>
      <c r="E19" s="35" t="str">
        <f>IF(ISNUMBER($C19),LOOKUP($C19,'Bordereaux Délivrance 2'!$A$14:$A$33,'Bordereaux Délivrance 2'!C$14:C$33),"")</f>
        <v/>
      </c>
      <c r="F19" s="109" t="str">
        <f>IF(ISNUMBER($C19),LOOKUP($C19,'Bordereaux Délivrance 2'!$A$14:$A$33,'Bordereaux Délivrance 2'!D$14:D$33),"")</f>
        <v/>
      </c>
      <c r="G19" s="97" t="str">
        <f>IF(ISNUMBER($C19),LOOKUP($C19,'Bordereaux Délivrance 2'!$A$14:$A$33,'Bordereaux Délivrance 2'!E$14:E$33),"")</f>
        <v/>
      </c>
      <c r="H19" s="121" t="str">
        <f>IF(ISNUMBER($C19),LOOKUP($C19,'Bordereaux Délivrance 2'!$A$14:$A$33,'Bordereaux Délivrance 2'!F$14:F$33),"")</f>
        <v/>
      </c>
      <c r="I19" s="125" t="str">
        <f>IF(ISNUMBER($C19),LOOKUP($C19,'Bordereaux Délivrance 2'!$A$14:$A$33,'Bordereaux Délivrance 2'!G$14:G$33),"")</f>
        <v/>
      </c>
      <c r="J19" s="135" t="str">
        <f>IF(ISNUMBER($C19),LOOKUP($C19,'Bordereaux Délivrance 2'!$A$14:$A$33,'Bordereaux Délivrance 2'!H$14:H$33),"")</f>
        <v/>
      </c>
      <c r="K19" s="127" t="str">
        <f>IF(ISNUMBER($C19),LOOKUP($C19,'Bordereaux Délivrance 2'!$A$14:$A$33,'Bordereaux Délivrance 2'!I$14:I$33),"")</f>
        <v/>
      </c>
      <c r="L19" s="129" t="str">
        <f>IF(ISNUMBER($C19),LOOKUP($C19,'Bordereaux Délivrance 2'!$A$14:$A$33,'Bordereaux Délivrance 2'!J$14:J$33),"")</f>
        <v/>
      </c>
      <c r="M19" s="137"/>
    </row>
    <row r="20" spans="1:13" ht="14.1" customHeight="1" x14ac:dyDescent="0.2">
      <c r="A20">
        <f t="shared" si="0"/>
        <v>1</v>
      </c>
      <c r="B20">
        <f>IF(ISNUMBER('Bordereaux Délivrance 2'!B20),('Bordereaux Délivrance 2'!A20),99)</f>
        <v>99</v>
      </c>
      <c r="C20" s="138" t="str">
        <f>IF(K8&lt;7,"",VLOOKUP(7,$A$14:$B$33,2,FALSE))</f>
        <v/>
      </c>
      <c r="D20" s="113" t="str">
        <f>IF(ISNUMBER($C20),LOOKUP($C20,'Bordereaux Délivrance 2'!$A$14:$A$33,'Bordereaux Délivrance 2'!B$14:B$33),"")</f>
        <v/>
      </c>
      <c r="E20" s="35" t="str">
        <f>IF(ISNUMBER($C20),LOOKUP($C20,'Bordereaux Délivrance 2'!$A$14:$A$33,'Bordereaux Délivrance 2'!C$14:C$33),"")</f>
        <v/>
      </c>
      <c r="F20" s="109" t="str">
        <f>IF(ISNUMBER($C20),LOOKUP($C20,'Bordereaux Délivrance 2'!$A$14:$A$33,'Bordereaux Délivrance 2'!D$14:D$33),"")</f>
        <v/>
      </c>
      <c r="G20" s="97" t="str">
        <f>IF(ISNUMBER($C20),LOOKUP($C20,'Bordereaux Délivrance 2'!$A$14:$A$33,'Bordereaux Délivrance 2'!E$14:E$33),"")</f>
        <v/>
      </c>
      <c r="H20" s="121" t="str">
        <f>IF(ISNUMBER($C20),LOOKUP($C20,'Bordereaux Délivrance 2'!$A$14:$A$33,'Bordereaux Délivrance 2'!F$14:F$33),"")</f>
        <v/>
      </c>
      <c r="I20" s="125" t="str">
        <f>IF(ISNUMBER($C20),LOOKUP($C20,'Bordereaux Délivrance 2'!$A$14:$A$33,'Bordereaux Délivrance 2'!G$14:G$33),"")</f>
        <v/>
      </c>
      <c r="J20" s="135" t="str">
        <f>IF(ISNUMBER($C20),LOOKUP($C20,'Bordereaux Délivrance 2'!$A$14:$A$33,'Bordereaux Délivrance 2'!H$14:H$33),"")</f>
        <v/>
      </c>
      <c r="K20" s="127" t="str">
        <f>IF(ISNUMBER($C20),LOOKUP($C20,'Bordereaux Délivrance 2'!$A$14:$A$33,'Bordereaux Délivrance 2'!I$14:I$33),"")</f>
        <v/>
      </c>
      <c r="L20" s="129" t="str">
        <f>IF(ISNUMBER($C20),LOOKUP($C20,'Bordereaux Délivrance 2'!$A$14:$A$33,'Bordereaux Délivrance 2'!J$14:J$33),"")</f>
        <v/>
      </c>
      <c r="M20" s="137"/>
    </row>
    <row r="21" spans="1:13" ht="14.1" customHeight="1" x14ac:dyDescent="0.2">
      <c r="A21">
        <f t="shared" si="0"/>
        <v>1</v>
      </c>
      <c r="B21">
        <f>IF(ISNUMBER('Bordereaux Délivrance 2'!B21),('Bordereaux Délivrance 2'!A21),99)</f>
        <v>99</v>
      </c>
      <c r="C21" s="138" t="str">
        <f>IF(K8&lt;8,"",VLOOKUP(8,$A$14:$B$33,2,FALSE))</f>
        <v/>
      </c>
      <c r="D21" s="114" t="str">
        <f>IF(ISNUMBER($C21),LOOKUP($C21,'Bordereaux Délivrance 2'!$A$14:$A$33,'Bordereaux Délivrance 2'!B$14:B$33),"")</f>
        <v/>
      </c>
      <c r="E21" s="35" t="str">
        <f>IF(ISNUMBER($C21),LOOKUP($C21,'Bordereaux Délivrance 2'!$A$14:$A$33,'Bordereaux Délivrance 2'!C$14:C$33),"")</f>
        <v/>
      </c>
      <c r="F21" s="109" t="str">
        <f>IF(ISNUMBER($C21),LOOKUP($C21,'Bordereaux Délivrance 2'!$A$14:$A$33,'Bordereaux Délivrance 2'!D$14:D$33),"")</f>
        <v/>
      </c>
      <c r="G21" s="97" t="str">
        <f>IF(ISNUMBER($C21),LOOKUP($C21,'Bordereaux Délivrance 2'!$A$14:$A$33,'Bordereaux Délivrance 2'!E$14:E$33),"")</f>
        <v/>
      </c>
      <c r="H21" s="121" t="str">
        <f>IF(ISNUMBER($C21),LOOKUP($C21,'Bordereaux Délivrance 2'!$A$14:$A$33,'Bordereaux Délivrance 2'!F$14:F$33),"")</f>
        <v/>
      </c>
      <c r="I21" s="125" t="str">
        <f>IF(ISNUMBER($C21),LOOKUP($C21,'Bordereaux Délivrance 2'!$A$14:$A$33,'Bordereaux Délivrance 2'!G$14:G$33),"")</f>
        <v/>
      </c>
      <c r="J21" s="135" t="str">
        <f>IF(ISNUMBER($C21),LOOKUP($C21,'Bordereaux Délivrance 2'!$A$14:$A$33,'Bordereaux Délivrance 2'!H$14:H$33),"")</f>
        <v/>
      </c>
      <c r="K21" s="127" t="str">
        <f>IF(ISNUMBER($C21),LOOKUP($C21,'Bordereaux Délivrance 2'!$A$14:$A$33,'Bordereaux Délivrance 2'!I$14:I$33),"")</f>
        <v/>
      </c>
      <c r="L21" s="129" t="str">
        <f>IF(ISNUMBER($C21),LOOKUP($C21,'Bordereaux Délivrance 2'!$A$14:$A$33,'Bordereaux Délivrance 2'!J$14:J$33),"")</f>
        <v/>
      </c>
      <c r="M21" s="137"/>
    </row>
    <row r="22" spans="1:13" ht="14.1" customHeight="1" x14ac:dyDescent="0.2">
      <c r="A22">
        <f t="shared" si="0"/>
        <v>1</v>
      </c>
      <c r="B22">
        <f>IF(ISNUMBER('Bordereaux Délivrance 2'!B22),('Bordereaux Délivrance 2'!A22),99)</f>
        <v>99</v>
      </c>
      <c r="C22" s="138" t="str">
        <f>IF(K8&lt;9,"",VLOOKUP(9,$A$14:$B$33,2,FALSE))</f>
        <v/>
      </c>
      <c r="D22" s="113" t="str">
        <f>IF(ISNUMBER($C22),LOOKUP($C22,'Bordereaux Délivrance 2'!$A$14:$A$33,'Bordereaux Délivrance 2'!B$14:B$33),"")</f>
        <v/>
      </c>
      <c r="E22" s="35" t="str">
        <f>IF(ISNUMBER($C22),LOOKUP($C22,'Bordereaux Délivrance 2'!$A$14:$A$33,'Bordereaux Délivrance 2'!C$14:C$33),"")</f>
        <v/>
      </c>
      <c r="F22" s="109" t="str">
        <f>IF(ISNUMBER($C22),LOOKUP($C22,'Bordereaux Délivrance 2'!$A$14:$A$33,'Bordereaux Délivrance 2'!D$14:D$33),"")</f>
        <v/>
      </c>
      <c r="G22" s="97" t="str">
        <f>IF(ISNUMBER($C22),LOOKUP($C22,'Bordereaux Délivrance 2'!$A$14:$A$33,'Bordereaux Délivrance 2'!E$14:E$33),"")</f>
        <v/>
      </c>
      <c r="H22" s="121" t="str">
        <f>IF(ISNUMBER($C22),LOOKUP($C22,'Bordereaux Délivrance 2'!$A$14:$A$33,'Bordereaux Délivrance 2'!F$14:F$33),"")</f>
        <v/>
      </c>
      <c r="I22" s="125" t="str">
        <f>IF(ISNUMBER($C22),LOOKUP($C22,'Bordereaux Délivrance 2'!$A$14:$A$33,'Bordereaux Délivrance 2'!G$14:G$33),"")</f>
        <v/>
      </c>
      <c r="J22" s="135" t="str">
        <f>IF(ISNUMBER($C22),LOOKUP($C22,'Bordereaux Délivrance 2'!$A$14:$A$33,'Bordereaux Délivrance 2'!H$14:H$33),"")</f>
        <v/>
      </c>
      <c r="K22" s="127" t="str">
        <f>IF(ISNUMBER($C22),LOOKUP($C22,'Bordereaux Délivrance 2'!$A$14:$A$33,'Bordereaux Délivrance 2'!I$14:I$33),"")</f>
        <v/>
      </c>
      <c r="L22" s="129" t="str">
        <f>IF(ISNUMBER($C22),LOOKUP($C22,'Bordereaux Délivrance 2'!$A$14:$A$33,'Bordereaux Délivrance 2'!J$14:J$33),"")</f>
        <v/>
      </c>
      <c r="M22" s="137"/>
    </row>
    <row r="23" spans="1:13" ht="14.1" customHeight="1" x14ac:dyDescent="0.2">
      <c r="A23">
        <f t="shared" si="0"/>
        <v>1</v>
      </c>
      <c r="B23">
        <f>IF(ISNUMBER('Bordereaux Délivrance 2'!B23),('Bordereaux Délivrance 2'!A23),99)</f>
        <v>99</v>
      </c>
      <c r="C23" s="138" t="str">
        <f>IF(K8&lt;10,"",VLOOKUP(10,$A$14:$B$33,2,FALSE))</f>
        <v/>
      </c>
      <c r="D23" s="114" t="str">
        <f>IF(ISNUMBER($C23),LOOKUP($C23,'Bordereaux Délivrance 2'!$A$14:$A$33,'Bordereaux Délivrance 2'!B$14:B$33),"")</f>
        <v/>
      </c>
      <c r="E23" s="35" t="str">
        <f>IF(ISNUMBER($C23),LOOKUP($C23,'Bordereaux Délivrance 2'!$A$14:$A$33,'Bordereaux Délivrance 2'!C$14:C$33),"")</f>
        <v/>
      </c>
      <c r="F23" s="109" t="str">
        <f>IF(ISNUMBER($C23),LOOKUP($C23,'Bordereaux Délivrance 2'!$A$14:$A$33,'Bordereaux Délivrance 2'!D$14:D$33),"")</f>
        <v/>
      </c>
      <c r="G23" s="97" t="str">
        <f>IF(ISNUMBER($C23),LOOKUP($C23,'Bordereaux Délivrance 2'!$A$14:$A$33,'Bordereaux Délivrance 2'!E$14:E$33),"")</f>
        <v/>
      </c>
      <c r="H23" s="121" t="str">
        <f>IF(ISNUMBER($C23),LOOKUP($C23,'Bordereaux Délivrance 2'!$A$14:$A$33,'Bordereaux Délivrance 2'!F$14:F$33),"")</f>
        <v/>
      </c>
      <c r="I23" s="125" t="str">
        <f>IF(ISNUMBER($C23),LOOKUP($C23,'Bordereaux Délivrance 2'!$A$14:$A$33,'Bordereaux Délivrance 2'!G$14:G$33),"")</f>
        <v/>
      </c>
      <c r="J23" s="135" t="str">
        <f>IF(ISNUMBER($C23),LOOKUP($C23,'Bordereaux Délivrance 2'!$A$14:$A$33,'Bordereaux Délivrance 2'!H$14:H$33),"")</f>
        <v/>
      </c>
      <c r="K23" s="127" t="str">
        <f>IF(ISNUMBER($C23),LOOKUP($C23,'Bordereaux Délivrance 2'!$A$14:$A$33,'Bordereaux Délivrance 2'!I$14:I$33),"")</f>
        <v/>
      </c>
      <c r="L23" s="129" t="str">
        <f>IF(ISNUMBER($C23),LOOKUP($C23,'Bordereaux Délivrance 2'!$A$14:$A$33,'Bordereaux Délivrance 2'!J$14:J$33),"")</f>
        <v/>
      </c>
      <c r="M23" s="137"/>
    </row>
    <row r="24" spans="1:13" ht="14.1" customHeight="1" x14ac:dyDescent="0.2">
      <c r="A24">
        <f t="shared" si="0"/>
        <v>1</v>
      </c>
      <c r="B24">
        <f>IF(ISNUMBER('Bordereaux Délivrance 2'!B24),('Bordereaux Délivrance 2'!A24),99)</f>
        <v>99</v>
      </c>
      <c r="C24" s="138" t="str">
        <f>IF(K8&lt;11,"",VLOOKUP(11,$A$14:$B$33,2,FALSE))</f>
        <v/>
      </c>
      <c r="D24" s="115" t="str">
        <f>IF(ISNUMBER($C24),LOOKUP($C24,'Bordereaux Délivrance 2'!$A$14:$A$33,'Bordereaux Délivrance 2'!B$14:B$33),"")</f>
        <v/>
      </c>
      <c r="E24" s="35" t="str">
        <f>IF(ISNUMBER($C24),LOOKUP($C24,'Bordereaux Délivrance 2'!$A$14:$A$33,'Bordereaux Délivrance 2'!C$14:C$33),"")</f>
        <v/>
      </c>
      <c r="F24" s="109" t="str">
        <f>IF(ISNUMBER($C24),LOOKUP($C24,'Bordereaux Délivrance 2'!$A$14:$A$33,'Bordereaux Délivrance 2'!D$14:D$33),"")</f>
        <v/>
      </c>
      <c r="G24" s="97" t="str">
        <f>IF(ISNUMBER($C24),LOOKUP($C24,'Bordereaux Délivrance 2'!$A$14:$A$33,'Bordereaux Délivrance 2'!E$14:E$33),"")</f>
        <v/>
      </c>
      <c r="H24" s="121" t="str">
        <f>IF(ISNUMBER($C24),LOOKUP($C24,'Bordereaux Délivrance 2'!$A$14:$A$33,'Bordereaux Délivrance 2'!F$14:F$33),"")</f>
        <v/>
      </c>
      <c r="I24" s="125" t="str">
        <f>IF(ISNUMBER($C24),LOOKUP($C24,'Bordereaux Délivrance 2'!$A$14:$A$33,'Bordereaux Délivrance 2'!G$14:G$33),"")</f>
        <v/>
      </c>
      <c r="J24" s="135" t="str">
        <f>IF(ISNUMBER($C24),LOOKUP($C24,'Bordereaux Délivrance 2'!$A$14:$A$33,'Bordereaux Délivrance 2'!H$14:H$33),"")</f>
        <v/>
      </c>
      <c r="K24" s="127" t="str">
        <f>IF(ISNUMBER($C24),LOOKUP($C24,'Bordereaux Délivrance 2'!$A$14:$A$33,'Bordereaux Délivrance 2'!I$14:I$33),"")</f>
        <v/>
      </c>
      <c r="L24" s="129" t="str">
        <f>IF(ISNUMBER($C24),LOOKUP($C24,'Bordereaux Délivrance 2'!$A$14:$A$33,'Bordereaux Délivrance 2'!J$14:J$33),"")</f>
        <v/>
      </c>
      <c r="M24" s="137"/>
    </row>
    <row r="25" spans="1:13" ht="14.1" customHeight="1" x14ac:dyDescent="0.2">
      <c r="A25">
        <f t="shared" si="0"/>
        <v>1</v>
      </c>
      <c r="B25">
        <f>IF(ISNUMBER('Bordereaux Délivrance 2'!B25),('Bordereaux Délivrance 2'!A25),99)</f>
        <v>99</v>
      </c>
      <c r="C25" s="138" t="str">
        <f>IF(K8&lt;12,"",VLOOKUP(12,$A$14:$B$33,2,FALSE))</f>
        <v/>
      </c>
      <c r="D25" s="114" t="str">
        <f>IF(ISNUMBER($C25),LOOKUP($C25,'Bordereaux Délivrance 2'!$A$14:$A$33,'Bordereaux Délivrance 2'!B$14:B$33),"")</f>
        <v/>
      </c>
      <c r="E25" s="35" t="str">
        <f>IF(ISNUMBER($C25),LOOKUP($C25,'Bordereaux Délivrance 2'!$A$14:$A$33,'Bordereaux Délivrance 2'!C$14:C$33),"")</f>
        <v/>
      </c>
      <c r="F25" s="109" t="str">
        <f>IF(ISNUMBER($C25),LOOKUP($C25,'Bordereaux Délivrance 2'!$A$14:$A$33,'Bordereaux Délivrance 2'!D$14:D$33),"")</f>
        <v/>
      </c>
      <c r="G25" s="97" t="str">
        <f>IF(ISNUMBER($C25),LOOKUP($C25,'Bordereaux Délivrance 2'!$A$14:$A$33,'Bordereaux Délivrance 2'!E$14:E$33),"")</f>
        <v/>
      </c>
      <c r="H25" s="121" t="str">
        <f>IF(ISNUMBER($C25),LOOKUP($C25,'Bordereaux Délivrance 2'!$A$14:$A$33,'Bordereaux Délivrance 2'!F$14:F$33),"")</f>
        <v/>
      </c>
      <c r="I25" s="125" t="str">
        <f>IF(ISNUMBER($C25),LOOKUP($C25,'Bordereaux Délivrance 2'!$A$14:$A$33,'Bordereaux Délivrance 2'!G$14:G$33),"")</f>
        <v/>
      </c>
      <c r="J25" s="135" t="str">
        <f>IF(ISNUMBER($C25),LOOKUP($C25,'Bordereaux Délivrance 2'!$A$14:$A$33,'Bordereaux Délivrance 2'!H$14:H$33),"")</f>
        <v/>
      </c>
      <c r="K25" s="127" t="str">
        <f>IF(ISNUMBER($C25),LOOKUP($C25,'Bordereaux Délivrance 2'!$A$14:$A$33,'Bordereaux Délivrance 2'!I$14:I$33),"")</f>
        <v/>
      </c>
      <c r="L25" s="129" t="str">
        <f>IF(ISNUMBER($C25),LOOKUP($C25,'Bordereaux Délivrance 2'!$A$14:$A$33,'Bordereaux Délivrance 2'!J$14:J$33),"")</f>
        <v/>
      </c>
      <c r="M25" s="137"/>
    </row>
    <row r="26" spans="1:13" ht="14.1" customHeight="1" x14ac:dyDescent="0.2">
      <c r="A26">
        <f t="shared" si="0"/>
        <v>1</v>
      </c>
      <c r="B26">
        <f>IF(ISNUMBER('Bordereaux Délivrance 2'!B26),('Bordereaux Délivrance 2'!A26),99)</f>
        <v>99</v>
      </c>
      <c r="C26" s="138" t="str">
        <f>IF(K8&lt;13,"",VLOOKUP(13,$A$14:$B$33,2,FALSE))</f>
        <v/>
      </c>
      <c r="D26" s="113" t="str">
        <f>IF(ISNUMBER($C26),LOOKUP($C26,'Bordereaux Délivrance 2'!$A$14:$A$33,'Bordereaux Délivrance 2'!B$14:B$33),"")</f>
        <v/>
      </c>
      <c r="E26" s="35" t="str">
        <f>IF(ISNUMBER($C26),LOOKUP($C26,'Bordereaux Délivrance 2'!$A$14:$A$33,'Bordereaux Délivrance 2'!C$14:C$33),"")</f>
        <v/>
      </c>
      <c r="F26" s="109" t="str">
        <f>IF(ISNUMBER($C26),LOOKUP($C26,'Bordereaux Délivrance 2'!$A$14:$A$33,'Bordereaux Délivrance 2'!D$14:D$33),"")</f>
        <v/>
      </c>
      <c r="G26" s="97" t="str">
        <f>IF(ISNUMBER($C26),LOOKUP($C26,'Bordereaux Délivrance 2'!$A$14:$A$33,'Bordereaux Délivrance 2'!E$14:E$33),"")</f>
        <v/>
      </c>
      <c r="H26" s="121" t="str">
        <f>IF(ISNUMBER($C26),LOOKUP($C26,'Bordereaux Délivrance 2'!$A$14:$A$33,'Bordereaux Délivrance 2'!F$14:F$33),"")</f>
        <v/>
      </c>
      <c r="I26" s="125" t="str">
        <f>IF(ISNUMBER($C26),LOOKUP($C26,'Bordereaux Délivrance 2'!$A$14:$A$33,'Bordereaux Délivrance 2'!G$14:G$33),"")</f>
        <v/>
      </c>
      <c r="J26" s="135" t="str">
        <f>IF(ISNUMBER($C26),LOOKUP($C26,'Bordereaux Délivrance 2'!$A$14:$A$33,'Bordereaux Délivrance 2'!H$14:H$33),"")</f>
        <v/>
      </c>
      <c r="K26" s="127" t="str">
        <f>IF(ISNUMBER($C26),LOOKUP($C26,'Bordereaux Délivrance 2'!$A$14:$A$33,'Bordereaux Délivrance 2'!I$14:I$33),"")</f>
        <v/>
      </c>
      <c r="L26" s="129" t="str">
        <f>IF(ISNUMBER($C26),LOOKUP($C26,'Bordereaux Délivrance 2'!$A$14:$A$33,'Bordereaux Délivrance 2'!J$14:J$33),"")</f>
        <v/>
      </c>
      <c r="M26" s="137"/>
    </row>
    <row r="27" spans="1:13" ht="14.1" customHeight="1" x14ac:dyDescent="0.2">
      <c r="A27">
        <f t="shared" si="0"/>
        <v>1</v>
      </c>
      <c r="B27">
        <f>IF(ISNUMBER('Bordereaux Délivrance 2'!B27),('Bordereaux Délivrance 2'!A27),99)</f>
        <v>99</v>
      </c>
      <c r="C27" s="138" t="str">
        <f>IF(K8&lt;14,"",VLOOKUP(14,$A$14:$B$33,2,FALSE))</f>
        <v/>
      </c>
      <c r="D27" s="114" t="str">
        <f>IF(ISNUMBER($C27),LOOKUP($C27,'Bordereaux Délivrance 2'!$A$14:$A$33,'Bordereaux Délivrance 2'!B$14:B$33),"")</f>
        <v/>
      </c>
      <c r="E27" s="35" t="str">
        <f>IF(ISNUMBER($C27),LOOKUP($C27,'Bordereaux Délivrance 2'!$A$14:$A$33,'Bordereaux Délivrance 2'!C$14:C$33),"")</f>
        <v/>
      </c>
      <c r="F27" s="109" t="str">
        <f>IF(ISNUMBER($C27),LOOKUP($C27,'Bordereaux Délivrance 2'!$A$14:$A$33,'Bordereaux Délivrance 2'!D$14:D$33),"")</f>
        <v/>
      </c>
      <c r="G27" s="116" t="str">
        <f>IF(ISNUMBER($C27),LOOKUP($C27,'Bordereaux Délivrance 2'!$A$14:$A$33,'Bordereaux Délivrance 2'!E$14:E$33),"")</f>
        <v/>
      </c>
      <c r="H27" s="122" t="str">
        <f>IF(ISNUMBER($C27),LOOKUP($C27,'Bordereaux Délivrance 2'!$A$14:$A$33,'Bordereaux Délivrance 2'!F$14:F$33),"")</f>
        <v/>
      </c>
      <c r="I27" s="125" t="str">
        <f>IF(ISNUMBER($C27),LOOKUP($C27,'Bordereaux Délivrance 2'!$A$14:$A$33,'Bordereaux Délivrance 2'!G$14:G$33),"")</f>
        <v/>
      </c>
      <c r="J27" s="135" t="str">
        <f>IF(ISNUMBER($C27),LOOKUP($C27,'Bordereaux Délivrance 2'!$A$14:$A$33,'Bordereaux Délivrance 2'!H$14:H$33),"")</f>
        <v/>
      </c>
      <c r="K27" s="127" t="str">
        <f>IF(ISNUMBER($C27),LOOKUP($C27,'Bordereaux Délivrance 2'!$A$14:$A$33,'Bordereaux Délivrance 2'!I$14:I$33),"")</f>
        <v/>
      </c>
      <c r="L27" s="129" t="str">
        <f>IF(ISNUMBER($C27),LOOKUP($C27,'Bordereaux Délivrance 2'!$A$14:$A$33,'Bordereaux Délivrance 2'!J$14:J$33),"")</f>
        <v/>
      </c>
      <c r="M27" s="137"/>
    </row>
    <row r="28" spans="1:13" ht="14.1" customHeight="1" x14ac:dyDescent="0.2">
      <c r="A28">
        <f t="shared" si="0"/>
        <v>1</v>
      </c>
      <c r="B28">
        <f>IF(ISNUMBER('Bordereaux Délivrance 2'!B28),('Bordereaux Délivrance 2'!A28),99)</f>
        <v>99</v>
      </c>
      <c r="C28" s="138" t="str">
        <f>IF(K8&lt;15,"",VLOOKUP(15,$A$14:$B$33,2,FALSE))</f>
        <v/>
      </c>
      <c r="D28" s="117" t="str">
        <f>IF(ISNUMBER($C28),LOOKUP($C28,'Bordereaux Délivrance 2'!$A$14:$A$33,'Bordereaux Délivrance 2'!B$14:B$33),"")</f>
        <v/>
      </c>
      <c r="E28" s="35" t="str">
        <f>IF(ISNUMBER($C28),LOOKUP($C28,'Bordereaux Délivrance 2'!$A$14:$A$33,'Bordereaux Délivrance 2'!C$14:C$33),"")</f>
        <v/>
      </c>
      <c r="F28" s="109" t="str">
        <f>IF(ISNUMBER($C28),LOOKUP($C28,'Bordereaux Délivrance 2'!$A$14:$A$33,'Bordereaux Délivrance 2'!D$14:D$33),"")</f>
        <v/>
      </c>
      <c r="G28" s="116" t="str">
        <f>IF(ISNUMBER($C28),LOOKUP($C28,'Bordereaux Délivrance 2'!$A$14:$A$33,'Bordereaux Délivrance 2'!E$14:E$33),"")</f>
        <v/>
      </c>
      <c r="H28" s="123" t="str">
        <f>IF(ISNUMBER($C28),LOOKUP($C28,'Bordereaux Délivrance 2'!$A$14:$A$33,'Bordereaux Délivrance 2'!F$14:F$33),"")</f>
        <v/>
      </c>
      <c r="I28" s="125" t="str">
        <f>IF(ISNUMBER($C28),LOOKUP($C28,'Bordereaux Délivrance 2'!$A$14:$A$33,'Bordereaux Délivrance 2'!G$14:G$33),"")</f>
        <v/>
      </c>
      <c r="J28" s="135" t="str">
        <f>IF(ISNUMBER($C28),LOOKUP($C28,'Bordereaux Délivrance 2'!$A$14:$A$33,'Bordereaux Délivrance 2'!H$14:H$33),"")</f>
        <v/>
      </c>
      <c r="K28" s="128" t="str">
        <f>IF(ISNUMBER($C28),LOOKUP($C28,'Bordereaux Délivrance 2'!$A$14:$A$33,'Bordereaux Délivrance 2'!I$14:I$33),"")</f>
        <v/>
      </c>
      <c r="L28" s="130" t="str">
        <f>IF(ISNUMBER($C28),LOOKUP($C28,'Bordereaux Délivrance 2'!$A$14:$A$33,'Bordereaux Délivrance 2'!J$14:J$33),"")</f>
        <v/>
      </c>
      <c r="M28" s="137"/>
    </row>
    <row r="29" spans="1:13" ht="14.1" customHeight="1" x14ac:dyDescent="0.2">
      <c r="A29">
        <f t="shared" si="0"/>
        <v>1</v>
      </c>
      <c r="B29">
        <f>IF(ISNUMBER('Bordereaux Délivrance 2'!B29),('Bordereaux Délivrance 2'!A29),99)</f>
        <v>99</v>
      </c>
      <c r="C29" s="138" t="str">
        <f>IF(K8&lt;16,"",VLOOKUP(16,$A$14:$B$33,2,FALSE))</f>
        <v/>
      </c>
      <c r="D29" s="117" t="str">
        <f>IF(ISNUMBER($C29),LOOKUP($C29,'Bordereaux Délivrance 2'!$A$14:$A$33,'Bordereaux Délivrance 2'!B$14:B$33),"")</f>
        <v/>
      </c>
      <c r="E29" s="35" t="str">
        <f>IF(ISNUMBER($C29),LOOKUP($C29,'Bordereaux Délivrance 2'!$A$14:$A$33,'Bordereaux Délivrance 2'!C$14:C$33),"")</f>
        <v/>
      </c>
      <c r="F29" s="109" t="str">
        <f>IF(ISNUMBER($C29),LOOKUP($C29,'Bordereaux Délivrance 2'!$A$14:$A$33,'Bordereaux Délivrance 2'!D$14:D$33),"")</f>
        <v/>
      </c>
      <c r="G29" s="116" t="str">
        <f>IF(ISNUMBER($C29),LOOKUP($C29,'Bordereaux Délivrance 2'!$A$14:$A$33,'Bordereaux Délivrance 2'!E$14:E$33),"")</f>
        <v/>
      </c>
      <c r="H29" s="123" t="str">
        <f>IF(ISNUMBER($C29),LOOKUP($C29,'Bordereaux Délivrance 2'!$A$14:$A$33,'Bordereaux Délivrance 2'!F$14:F$33),"")</f>
        <v/>
      </c>
      <c r="I29" s="126" t="str">
        <f>IF(ISNUMBER($C29),LOOKUP($C29,'Bordereaux Délivrance 2'!$A$14:$A$33,'Bordereaux Délivrance 2'!G$14:G$33),"")</f>
        <v/>
      </c>
      <c r="J29" s="136" t="str">
        <f>IF(ISNUMBER($C29),LOOKUP($C29,'Bordereaux Délivrance 2'!$A$14:$A$33,'Bordereaux Délivrance 2'!H$14:H$33),"")</f>
        <v/>
      </c>
      <c r="K29" s="128" t="str">
        <f>IF(ISNUMBER($C29),LOOKUP($C29,'Bordereaux Délivrance 2'!$A$14:$A$33,'Bordereaux Délivrance 2'!I$14:I$33),"")</f>
        <v/>
      </c>
      <c r="L29" s="130" t="str">
        <f>IF(ISNUMBER($C29),LOOKUP($C29,'Bordereaux Délivrance 2'!$A$14:$A$33,'Bordereaux Délivrance 2'!J$14:J$33),"")</f>
        <v/>
      </c>
      <c r="M29" s="137"/>
    </row>
    <row r="30" spans="1:13" ht="14.1" customHeight="1" x14ac:dyDescent="0.2">
      <c r="A30">
        <f t="shared" si="0"/>
        <v>1</v>
      </c>
      <c r="B30">
        <f>IF(ISNUMBER('Bordereaux Délivrance 2'!B30),('Bordereaux Délivrance 2'!A30),99)</f>
        <v>99</v>
      </c>
      <c r="C30" s="138" t="str">
        <f>IF(K8&lt;17,"",VLOOKUP(17,$A$14:$B$33,2,FALSE))</f>
        <v/>
      </c>
      <c r="D30" s="117" t="str">
        <f>IF(ISNUMBER($C30),LOOKUP($C30,'Bordereaux Délivrance 2'!$A$14:$A$33,'Bordereaux Délivrance 2'!B$14:B$33),"")</f>
        <v/>
      </c>
      <c r="E30" s="36" t="str">
        <f>IF(ISNUMBER($C30),LOOKUP($C30,'Bordereaux Délivrance 2'!$A$14:$A$33,'Bordereaux Délivrance 2'!C$14:C$33),"")</f>
        <v/>
      </c>
      <c r="F30" s="110" t="str">
        <f>IF(ISNUMBER($C30),LOOKUP($C30,'Bordereaux Délivrance 2'!$A$14:$A$33,'Bordereaux Délivrance 2'!D$14:D$33),"")</f>
        <v/>
      </c>
      <c r="G30" s="118" t="str">
        <f>IF(ISNUMBER($C30),LOOKUP($C30,'Bordereaux Délivrance 2'!$A$14:$A$33,'Bordereaux Délivrance 2'!E$14:E$33),"")</f>
        <v/>
      </c>
      <c r="H30" s="123" t="str">
        <f>IF(ISNUMBER($C30),LOOKUP($C30,'Bordereaux Délivrance 2'!$A$14:$A$33,'Bordereaux Délivrance 2'!F$14:F$33),"")</f>
        <v/>
      </c>
      <c r="I30" s="126" t="str">
        <f>IF(ISNUMBER($C30),LOOKUP($C30,'Bordereaux Délivrance 2'!$A$14:$A$33,'Bordereaux Délivrance 2'!G$14:G$33),"")</f>
        <v/>
      </c>
      <c r="J30" s="136" t="str">
        <f>IF(ISNUMBER($C30),LOOKUP($C30,'Bordereaux Délivrance 2'!$A$14:$A$33,'Bordereaux Délivrance 2'!H$14:H$33),"")</f>
        <v/>
      </c>
      <c r="K30" s="128" t="str">
        <f>IF(ISNUMBER($C30),LOOKUP($C30,'Bordereaux Délivrance 2'!$A$14:$A$33,'Bordereaux Délivrance 2'!I$14:I$33),"")</f>
        <v/>
      </c>
      <c r="L30" s="130" t="str">
        <f>IF(ISNUMBER($C30),LOOKUP($C30,'Bordereaux Délivrance 2'!$A$14:$A$33,'Bordereaux Délivrance 2'!J$14:J$33),"")</f>
        <v/>
      </c>
      <c r="M30" s="137"/>
    </row>
    <row r="31" spans="1:13" ht="14.1" customHeight="1" x14ac:dyDescent="0.2">
      <c r="A31">
        <f t="shared" si="0"/>
        <v>1</v>
      </c>
      <c r="B31">
        <f>IF(ISNUMBER('Bordereaux Délivrance 2'!B31),('Bordereaux Délivrance 2'!A31),99)</f>
        <v>99</v>
      </c>
      <c r="C31" s="138" t="str">
        <f>IF(K8&lt;18,"",VLOOKUP(18,$A$14:$B$33,2,FALSE))</f>
        <v/>
      </c>
      <c r="D31" s="117" t="str">
        <f>IF(ISNUMBER($C31),LOOKUP($C31,'Bordereaux Délivrance 2'!$A$14:$A$33,'Bordereaux Délivrance 2'!B$14:B$33),"")</f>
        <v/>
      </c>
      <c r="E31" s="36" t="str">
        <f>IF(ISNUMBER($C31),LOOKUP($C31,'Bordereaux Délivrance 2'!$A$14:$A$33,'Bordereaux Délivrance 2'!C$14:C$33),"")</f>
        <v/>
      </c>
      <c r="F31" s="110" t="str">
        <f>IF(ISNUMBER($C31),LOOKUP($C31,'Bordereaux Délivrance 2'!$A$14:$A$33,'Bordereaux Délivrance 2'!D$14:D$33),"")</f>
        <v/>
      </c>
      <c r="G31" s="118" t="str">
        <f>IF(ISNUMBER($C31),LOOKUP($C31,'Bordereaux Délivrance 2'!$A$14:$A$33,'Bordereaux Délivrance 2'!E$14:E$33),"")</f>
        <v/>
      </c>
      <c r="H31" s="99" t="str">
        <f>IF(ISNUMBER($C31),LOOKUP($C31,'Bordereaux Délivrance 2'!$A$14:$A$33,'Bordereaux Délivrance 2'!F$14:F$33),"")</f>
        <v/>
      </c>
      <c r="I31" s="111" t="str">
        <f>IF(ISNUMBER($C31),LOOKUP($C31,'Bordereaux Délivrance 2'!$A$14:$A$33,'Bordereaux Délivrance 2'!G$14:G$33),"")</f>
        <v/>
      </c>
      <c r="J31" s="100" t="str">
        <f>IF(ISNUMBER($C31),LOOKUP($C31,'Bordereaux Délivrance 2'!$A$14:$A$33,'Bordereaux Délivrance 2'!H$14:H$33),"")</f>
        <v/>
      </c>
      <c r="K31" s="101" t="str">
        <f>IF(ISNUMBER($C31),LOOKUP($C31,'Bordereaux Délivrance 2'!$A$14:$A$33,'Bordereaux Délivrance 2'!I$14:I$33),"")</f>
        <v/>
      </c>
      <c r="L31" s="102" t="str">
        <f>IF(ISNUMBER($C31),LOOKUP($C31,'Bordereaux Délivrance 2'!$A$14:$A$33,'Bordereaux Délivrance 2'!J$14:J$33),"")</f>
        <v/>
      </c>
      <c r="M31" s="137"/>
    </row>
    <row r="32" spans="1:13" ht="14.1" customHeight="1" x14ac:dyDescent="0.2">
      <c r="A32">
        <f t="shared" si="0"/>
        <v>1</v>
      </c>
      <c r="B32">
        <f>IF(ISNUMBER('Bordereaux Délivrance 2'!B32),('Bordereaux Délivrance 2'!A32),99)</f>
        <v>99</v>
      </c>
      <c r="C32" s="138" t="str">
        <f>IF(K8&lt;19,"",VLOOKUP(19,$A$14:$B$33,2,FALSE))</f>
        <v/>
      </c>
      <c r="D32" s="117" t="str">
        <f>IF(ISNUMBER($C32),LOOKUP($C32,'Bordereaux Délivrance 2'!$A$14:$A$33,'Bordereaux Délivrance 2'!B$14:B$33),"")</f>
        <v/>
      </c>
      <c r="E32" s="36" t="str">
        <f>IF(ISNUMBER($C32),LOOKUP($C32,'Bordereaux Délivrance 2'!$A$14:$A$33,'Bordereaux Délivrance 2'!C$14:C$33),"")</f>
        <v/>
      </c>
      <c r="F32" s="110" t="str">
        <f>IF(ISNUMBER($C32),LOOKUP($C32,'Bordereaux Délivrance 2'!$A$14:$A$33,'Bordereaux Délivrance 2'!D$14:D$33),"")</f>
        <v/>
      </c>
      <c r="G32" s="118" t="str">
        <f>IF(ISNUMBER($C32),LOOKUP($C32,'Bordereaux Délivrance 2'!$A$14:$A$33,'Bordereaux Délivrance 2'!E$14:E$33),"")</f>
        <v/>
      </c>
      <c r="H32" s="99" t="str">
        <f>IF(ISNUMBER($C32),LOOKUP($C32,'Bordereaux Délivrance 2'!$A$14:$A$33,'Bordereaux Délivrance 2'!F$14:F$33),"")</f>
        <v/>
      </c>
      <c r="I32" s="111" t="str">
        <f>IF(ISNUMBER($C32),LOOKUP($C32,'Bordereaux Délivrance 2'!$A$14:$A$33,'Bordereaux Délivrance 2'!G$14:G$33),"")</f>
        <v/>
      </c>
      <c r="J32" s="100" t="str">
        <f>IF(ISNUMBER($C32),LOOKUP($C32,'Bordereaux Délivrance 2'!$A$14:$A$33,'Bordereaux Délivrance 2'!H$14:H$33),"")</f>
        <v/>
      </c>
      <c r="K32" s="101" t="str">
        <f>IF(ISNUMBER($C32),LOOKUP($C32,'Bordereaux Délivrance 2'!$A$14:$A$33,'Bordereaux Délivrance 2'!I$14:I$33),"")</f>
        <v/>
      </c>
      <c r="L32" s="102" t="str">
        <f>IF(ISNUMBER($C32),LOOKUP($C32,'Bordereaux Délivrance 2'!$A$14:$A$33,'Bordereaux Délivrance 2'!J$14:J$33),"")</f>
        <v/>
      </c>
      <c r="M32" s="137"/>
    </row>
    <row r="33" spans="1:13" ht="14.1" customHeight="1" thickBot="1" x14ac:dyDescent="0.25">
      <c r="A33">
        <f t="shared" si="0"/>
        <v>1</v>
      </c>
      <c r="B33">
        <f>IF(ISNUMBER('Bordereaux Délivrance 2'!B33),('Bordereaux Délivrance 2'!A33),99)</f>
        <v>99</v>
      </c>
      <c r="C33" s="138" t="str">
        <f>IF(K8&lt;20,"",VLOOKUP(20,$A$14:$B$33,2,FALSE))</f>
        <v/>
      </c>
      <c r="D33" s="119" t="str">
        <f>IF(ISNUMBER($C33),LOOKUP($C33,'Bordereaux Délivrance 2'!$A$14:$A$33,'Bordereaux Délivrance 2'!B$14:B$33),"")</f>
        <v/>
      </c>
      <c r="E33" s="36" t="str">
        <f>IF(ISNUMBER($C33),LOOKUP($C33,'Bordereaux Délivrance 2'!$A$14:$A$33,'Bordereaux Délivrance 2'!C$14:C$33),"")</f>
        <v/>
      </c>
      <c r="F33" s="110" t="str">
        <f>IF(ISNUMBER($C33),LOOKUP($C33,'Bordereaux Délivrance 2'!$A$14:$A$33,'Bordereaux Délivrance 2'!D$14:D$33),"")</f>
        <v/>
      </c>
      <c r="G33" s="120" t="str">
        <f>IF(ISNUMBER($C33),LOOKUP($C33,'Bordereaux Délivrance 2'!$A$14:$A$33,'Bordereaux Délivrance 2'!E$14:E$33),"")</f>
        <v/>
      </c>
      <c r="H33" s="103" t="str">
        <f>IF(ISNUMBER($C33),LOOKUP($C33,'Bordereaux Délivrance 2'!$A$14:$A$33,'Bordereaux Délivrance 2'!F$14:F$33),"")</f>
        <v/>
      </c>
      <c r="I33" s="104" t="str">
        <f>IF(ISNUMBER($C33),LOOKUP($C33,'Bordereaux Délivrance 2'!$A$14:$A$33,'Bordereaux Délivrance 2'!G$14:G$33),"")</f>
        <v/>
      </c>
      <c r="J33" s="105" t="str">
        <f>IF(ISNUMBER($C33),LOOKUP($C33,'Bordereaux Délivrance 2'!$A$14:$A$33,'Bordereaux Délivrance 2'!H$14:H$33),"")</f>
        <v/>
      </c>
      <c r="K33" s="106" t="str">
        <f>IF(ISNUMBER($C33),LOOKUP($C33,'Bordereaux Délivrance 2'!$A$14:$A$33,'Bordereaux Délivrance 2'!I$14:I$33),"")</f>
        <v/>
      </c>
      <c r="L33" s="107" t="str">
        <f>IF(ISNUMBER($C33),LOOKUP($C33,'Bordereaux Délivrance 2'!$A$14:$A$33,'Bordereaux Délivrance 2'!J$14:J$33),"")</f>
        <v/>
      </c>
      <c r="M33" s="137"/>
    </row>
    <row r="34" spans="1:13" ht="11.1" customHeight="1" x14ac:dyDescent="0.2">
      <c r="D34" s="18"/>
      <c r="E34" s="39"/>
      <c r="F34" s="39"/>
      <c r="G34" s="20"/>
      <c r="H34" s="21"/>
      <c r="I34" s="21"/>
      <c r="J34" s="22"/>
      <c r="K34" s="19"/>
      <c r="L34" s="22"/>
      <c r="M34" s="23"/>
    </row>
    <row r="35" spans="1:13" ht="12.75" customHeight="1" x14ac:dyDescent="0.2">
      <c r="D35" s="163" t="s">
        <v>24</v>
      </c>
      <c r="E35" s="163"/>
      <c r="F35" s="163"/>
      <c r="G35" s="163"/>
      <c r="H35" s="163"/>
      <c r="I35" s="163"/>
      <c r="J35" s="163"/>
      <c r="K35" s="163"/>
      <c r="L35" s="163"/>
      <c r="M35" s="15"/>
    </row>
    <row r="36" spans="1:13" ht="12" customHeight="1" x14ac:dyDescent="0.2">
      <c r="D36" s="163" t="s">
        <v>23</v>
      </c>
      <c r="E36" s="163"/>
      <c r="F36" s="163"/>
      <c r="G36" s="163"/>
      <c r="H36" s="163"/>
      <c r="I36" s="163"/>
      <c r="J36" s="163"/>
      <c r="K36" s="163"/>
      <c r="L36" s="163"/>
      <c r="M36" s="15"/>
    </row>
    <row r="37" spans="1:13" ht="21" customHeight="1" x14ac:dyDescent="0.2">
      <c r="D37" s="208" t="str">
        <f>"Jury"&amp;" "&amp;":"&amp;" "&amp;Jury!D22&amp;" - "&amp;Jury!D23&amp;" - "&amp;Jury!D24&amp;" - "&amp;Jury!D25&amp;" - "&amp;Jury!D26&amp;" - "&amp;Jury!D27&amp;" - "&amp;Jury!D28&amp;" - "&amp;Jury!D29&amp;" - "&amp;Jury!D30&amp;" - "&amp;Jury!D31</f>
        <v xml:space="preserve">Jury :  -  -  -  -  -  -  -  -  - </v>
      </c>
      <c r="E37" s="209"/>
      <c r="F37" s="209"/>
      <c r="G37" s="209"/>
      <c r="H37" s="209"/>
      <c r="I37" s="209"/>
      <c r="J37" s="209"/>
      <c r="K37" s="209"/>
      <c r="L37" s="210"/>
    </row>
    <row r="38" spans="1:13" ht="15" customHeight="1" x14ac:dyDescent="0.2">
      <c r="D38" s="211"/>
      <c r="E38" s="212"/>
      <c r="F38" s="212"/>
      <c r="G38" s="212"/>
      <c r="H38" s="212"/>
      <c r="I38" s="212"/>
      <c r="J38" s="212"/>
      <c r="K38" s="212"/>
      <c r="L38" s="213"/>
    </row>
    <row r="39" spans="1:13" ht="12.95" customHeight="1" x14ac:dyDescent="0.2">
      <c r="D39" s="211"/>
      <c r="E39" s="212"/>
      <c r="F39" s="212"/>
      <c r="G39" s="212"/>
      <c r="H39" s="212"/>
      <c r="I39" s="212"/>
      <c r="J39" s="212"/>
      <c r="K39" s="212"/>
      <c r="L39" s="213"/>
    </row>
    <row r="40" spans="1:13" ht="12" customHeight="1" x14ac:dyDescent="0.2">
      <c r="D40" s="214"/>
      <c r="E40" s="215"/>
      <c r="F40" s="215"/>
      <c r="G40" s="215"/>
      <c r="H40" s="215"/>
      <c r="I40" s="215"/>
      <c r="J40" s="215"/>
      <c r="K40" s="215"/>
      <c r="L40" s="216"/>
    </row>
    <row r="41" spans="1:13" x14ac:dyDescent="0.2">
      <c r="D41" s="14"/>
      <c r="E41" s="17"/>
      <c r="F41" s="17"/>
      <c r="G41" s="14"/>
      <c r="H41" s="14"/>
      <c r="I41" s="15"/>
      <c r="J41" s="14"/>
      <c r="K41" s="16"/>
      <c r="L41" s="10"/>
    </row>
    <row r="42" spans="1:13" ht="12.95" customHeight="1" x14ac:dyDescent="0.2">
      <c r="D42" s="217" t="s">
        <v>58</v>
      </c>
      <c r="E42" s="218"/>
      <c r="F42" s="218"/>
      <c r="G42" s="218"/>
      <c r="H42" s="218" t="s">
        <v>59</v>
      </c>
      <c r="I42" s="218"/>
      <c r="J42" s="218" t="s">
        <v>60</v>
      </c>
      <c r="K42" s="218"/>
      <c r="L42" s="219"/>
    </row>
    <row r="43" spans="1:13" ht="12" customHeight="1" x14ac:dyDescent="0.2">
      <c r="D43" s="202" t="s">
        <v>80</v>
      </c>
      <c r="E43" s="203"/>
      <c r="F43" s="203"/>
      <c r="G43" s="203"/>
      <c r="H43" s="203">
        <f>Jury!D23</f>
        <v>0</v>
      </c>
      <c r="I43" s="203"/>
      <c r="J43" s="203">
        <f>Jury!D22</f>
        <v>0</v>
      </c>
      <c r="K43" s="203"/>
      <c r="L43" s="206"/>
      <c r="M43" s="14"/>
    </row>
    <row r="44" spans="1:13" ht="12" customHeight="1" x14ac:dyDescent="0.2">
      <c r="D44" s="202"/>
      <c r="E44" s="203"/>
      <c r="F44" s="203"/>
      <c r="G44" s="203"/>
      <c r="H44" s="203"/>
      <c r="I44" s="203"/>
      <c r="J44" s="203"/>
      <c r="K44" s="203"/>
      <c r="L44" s="206"/>
      <c r="M44" s="14"/>
    </row>
    <row r="45" spans="1:13" ht="12" customHeight="1" x14ac:dyDescent="0.2">
      <c r="D45" s="202"/>
      <c r="E45" s="203"/>
      <c r="F45" s="203"/>
      <c r="G45" s="203"/>
      <c r="H45" s="203"/>
      <c r="I45" s="203"/>
      <c r="J45" s="203"/>
      <c r="K45" s="203"/>
      <c r="L45" s="206"/>
      <c r="M45" s="14"/>
    </row>
    <row r="46" spans="1:13" x14ac:dyDescent="0.2">
      <c r="D46" s="204"/>
      <c r="E46" s="205"/>
      <c r="F46" s="205"/>
      <c r="G46" s="205"/>
      <c r="H46" s="205"/>
      <c r="I46" s="205"/>
      <c r="J46" s="205"/>
      <c r="K46" s="205"/>
      <c r="L46" s="207"/>
      <c r="M46" s="23"/>
    </row>
  </sheetData>
  <mergeCells count="29">
    <mergeCell ref="C1:H5"/>
    <mergeCell ref="I2:L2"/>
    <mergeCell ref="I3:L3"/>
    <mergeCell ref="I4:L4"/>
    <mergeCell ref="C6:H6"/>
    <mergeCell ref="I6:K6"/>
    <mergeCell ref="E8:G8"/>
    <mergeCell ref="H8:H9"/>
    <mergeCell ref="I8:I9"/>
    <mergeCell ref="J8:J9"/>
    <mergeCell ref="K8:K9"/>
    <mergeCell ref="E9:G9"/>
    <mergeCell ref="D10:G10"/>
    <mergeCell ref="D12:D13"/>
    <mergeCell ref="E12:F12"/>
    <mergeCell ref="H12:H13"/>
    <mergeCell ref="I12:I13"/>
    <mergeCell ref="D43:G46"/>
    <mergeCell ref="H43:I46"/>
    <mergeCell ref="J43:L46"/>
    <mergeCell ref="K12:K13"/>
    <mergeCell ref="L12:L13"/>
    <mergeCell ref="D35:L35"/>
    <mergeCell ref="D36:L36"/>
    <mergeCell ref="D37:L40"/>
    <mergeCell ref="D42:G42"/>
    <mergeCell ref="H42:I42"/>
    <mergeCell ref="J42:L42"/>
    <mergeCell ref="J12:J13"/>
  </mergeCells>
  <conditionalFormatting sqref="C14:C33">
    <cfRule type="expression" dxfId="0" priority="1" stopIfTrue="1">
      <formula>M14="Recu"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Jury</vt:lpstr>
      <vt:lpstr>Bordereaux Délivrance 1</vt:lpstr>
      <vt:lpstr>Bordereau Notes n°1a</vt:lpstr>
      <vt:lpstr>Bordereau Notes n°1b</vt:lpstr>
      <vt:lpstr>Bordereau Réception n°1</vt:lpstr>
      <vt:lpstr>Bordereaux Délivrance 2</vt:lpstr>
      <vt:lpstr>Bordereau Notes n°2a</vt:lpstr>
      <vt:lpstr>Bordereau Notes n°2b</vt:lpstr>
      <vt:lpstr>Bordereau Réc</vt:lpstr>
      <vt:lpstr>'Bordereau Notes n°1a'!Print_Area</vt:lpstr>
      <vt:lpstr>'Bordereau Notes n°1b'!Print_Area</vt:lpstr>
      <vt:lpstr>'Bordereau Notes n°2a'!Print_Area</vt:lpstr>
      <vt:lpstr>'Bordereau Notes n°2b'!Print_Area</vt:lpstr>
      <vt:lpstr>'Bordereaux Délivrance 1'!Print_Area</vt:lpstr>
      <vt:lpstr>'Bordereaux Délivrance 2'!Print_Area</vt:lpstr>
    </vt:vector>
  </TitlesOfParts>
  <Company>UCBL PRACTICE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THEVENEAU Pascal</cp:lastModifiedBy>
  <cp:lastPrinted>2015-04-06T14:55:15Z</cp:lastPrinted>
  <dcterms:created xsi:type="dcterms:W3CDTF">2002-05-08T21:29:03Z</dcterms:created>
  <dcterms:modified xsi:type="dcterms:W3CDTF">2018-03-14T09:37:37Z</dcterms:modified>
</cp:coreProperties>
</file>